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media/image1.png" ContentType="image/png"/>
  <Override PartName="/xl/media/image2.jpeg" ContentType="image/jpeg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IMATIF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11" authorId="0">
      <text>
        <r>
          <rPr>
            <sz val="11"/>
            <color rgb="FF000000"/>
            <rFont val="Calibri"/>
            <family val="2"/>
            <charset val="1"/>
          </rPr>
          <t xml:space="preserve">Facture de l’installateur, fourniture et pose de la centrale PV. Hors études, raccordements, etc.</t>
        </r>
      </text>
    </comment>
  </commentList>
</comments>
</file>

<file path=xl/sharedStrings.xml><?xml version="1.0" encoding="utf-8"?>
<sst xmlns="http://schemas.openxmlformats.org/spreadsheetml/2006/main" count="40" uniqueCount="36">
  <si>
    <t xml:space="preserve">RCMO</t>
  </si>
  <si>
    <t xml:space="preserve">Régul</t>
  </si>
  <si>
    <t xml:space="preserve">Total Cotisation</t>
  </si>
  <si>
    <t xml:space="preserve">FORMULES</t>
  </si>
  <si>
    <t xml:space="preserve">TOTAL HT</t>
  </si>
  <si>
    <t xml:space="preserve">TOTAL TTC</t>
  </si>
  <si>
    <t xml:space="preserve">A 901</t>
  </si>
  <si>
    <t xml:space="preserve">COTI HT</t>
  </si>
  <si>
    <t xml:space="preserve">COTI TTC</t>
  </si>
  <si>
    <t xml:space="preserve">X 940</t>
  </si>
  <si>
    <t xml:space="preserve">X 607</t>
  </si>
  <si>
    <t xml:space="preserve">X 208</t>
  </si>
  <si>
    <t xml:space="preserve">TOTAL GENERAL</t>
  </si>
  <si>
    <t xml:space="preserve">INSTALLATION PV LOCALISATION</t>
  </si>
  <si>
    <t xml:space="preserve">JE SOUSCRIS</t>
  </si>
  <si>
    <t xml:space="preserve">Date début chantier</t>
  </si>
  <si>
    <t xml:space="preserve">Date fin chantier</t>
  </si>
  <si>
    <t xml:space="preserve">Valeur  installation PV
(en €HT)</t>
  </si>
  <si>
    <t xml:space="preserve">Production annuelle
(Chiffre d’affaire en €HT)</t>
  </si>
  <si>
    <t xml:space="preserve">Puissance installation (kWc)</t>
  </si>
  <si>
    <t xml:space="preserve">Cotisation RC exploitation</t>
  </si>
  <si>
    <t xml:space="preserve">Cotisation Dommages PV</t>
  </si>
  <si>
    <t xml:space="preserve">Cotisation Pertes Exploitation</t>
  </si>
  <si>
    <t xml:space="preserve">Poseur</t>
  </si>
  <si>
    <t xml:space="preserve">Assurance RCD Poseur</t>
  </si>
  <si>
    <r>
      <rPr>
        <b val="true"/>
        <sz val="12"/>
        <rFont val="Calibri"/>
        <family val="2"/>
        <charset val="1"/>
      </rPr>
      <t xml:space="preserve">COTI HT
</t>
    </r>
    <r>
      <rPr>
        <sz val="8"/>
        <color rgb="FF000000"/>
        <rFont val="Calibri"/>
        <family val="2"/>
        <charset val="1"/>
      </rPr>
      <t xml:space="preserve">1,696 %</t>
    </r>
    <r>
      <rPr>
        <sz val="8"/>
        <rFont val="Calibri"/>
        <family val="2"/>
        <charset val="1"/>
      </rPr>
      <t xml:space="preserve"> du Chiffre d’aff.  </t>
    </r>
  </si>
  <si>
    <r>
      <rPr>
        <b val="true"/>
        <sz val="12"/>
        <rFont val="Calibri"/>
        <family val="2"/>
        <charset val="1"/>
      </rPr>
      <t xml:space="preserve">COTI TTC
</t>
    </r>
    <r>
      <rPr>
        <sz val="8"/>
        <rFont val="Calibri"/>
        <family val="2"/>
        <charset val="1"/>
      </rPr>
      <t xml:space="preserve">1,86 % du Chiffre d’aff.</t>
    </r>
    <r>
      <rPr>
        <b val="true"/>
        <sz val="12"/>
        <rFont val="Calibri"/>
        <family val="2"/>
        <charset val="1"/>
      </rPr>
      <t xml:space="preserve"> </t>
    </r>
  </si>
  <si>
    <r>
      <rPr>
        <b val="true"/>
        <sz val="8"/>
        <rFont val="Calibri"/>
        <family val="2"/>
        <charset val="1"/>
      </rPr>
      <t xml:space="preserve">COTI HT 
</t>
    </r>
    <r>
      <rPr>
        <sz val="8"/>
        <rFont val="Calibri"/>
        <family val="2"/>
        <charset val="1"/>
      </rPr>
      <t xml:space="preserve">0,373 p/1000 Valeur Instal.</t>
    </r>
  </si>
  <si>
    <r>
      <rPr>
        <b val="true"/>
        <sz val="12"/>
        <rFont val="Calibri"/>
        <family val="2"/>
        <charset val="1"/>
      </rPr>
      <t xml:space="preserve">COTI TTC
</t>
    </r>
    <r>
      <rPr>
        <sz val="8"/>
        <rFont val="Calibri"/>
        <family val="2"/>
        <charset val="1"/>
      </rPr>
      <t xml:space="preserve">0,417 p/1000 Valeur Instal.</t>
    </r>
  </si>
  <si>
    <r>
      <rPr>
        <b val="true"/>
        <sz val="12"/>
        <rFont val="Calibri"/>
        <family val="2"/>
        <charset val="1"/>
      </rPr>
      <t xml:space="preserve">COTI HT
</t>
    </r>
    <r>
      <rPr>
        <sz val="8"/>
        <color rgb="FF000000"/>
        <rFont val="Calibri"/>
        <family val="2"/>
        <charset val="1"/>
      </rPr>
      <t xml:space="preserve">0,468 </t>
    </r>
    <r>
      <rPr>
        <sz val="8"/>
        <rFont val="Calibri"/>
        <family val="2"/>
        <charset val="1"/>
      </rPr>
      <t xml:space="preserve">% du Chiffre d’aff.</t>
    </r>
  </si>
  <si>
    <r>
      <rPr>
        <b val="true"/>
        <sz val="12"/>
        <rFont val="Calibri"/>
        <family val="2"/>
        <charset val="1"/>
      </rPr>
      <t xml:space="preserve">COTI TTC
</t>
    </r>
    <r>
      <rPr>
        <sz val="8"/>
        <rFont val="Calibri"/>
        <family val="2"/>
        <charset val="1"/>
      </rPr>
      <t xml:space="preserve">0,525 % du Chiffre d’aff.</t>
    </r>
  </si>
  <si>
    <t xml:space="preserve">Assurance IA et DB des dirigeants et bénévoles des structures EP formule A 901      =&gt;   </t>
  </si>
  <si>
    <t xml:space="preserve">Oui</t>
  </si>
  <si>
    <t xml:space="preserve">Ville</t>
  </si>
  <si>
    <t xml:space="preserve">Nom Projet</t>
  </si>
  <si>
    <t xml:space="preserve">Totaux →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</si>
</sst>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_-* #,##0_-;\-* #,##0_-;_-* \-??_-;_-@_-"/>
    <numFmt numFmtId="167" formatCode="#,##0.00&quot; €&quot;"/>
    <numFmt numFmtId="168" formatCode="0\ %"/>
    <numFmt numFmtId="169" formatCode="0.000"/>
    <numFmt numFmtId="170" formatCode="#,##0.00&quot; €&quot;"/>
    <numFmt numFmtId="171" formatCode="General"/>
    <numFmt numFmtId="172" formatCode="#,##0.00\ [$€];[RED]\-#,##0.00\ [$€]"/>
    <numFmt numFmtId="173" formatCode="0&quot; kWc&quot;"/>
    <numFmt numFmtId="174" formatCode="dd/mm/yyyy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MAIF"/>
      <family val="2"/>
      <charset val="1"/>
    </font>
    <font>
      <b val="true"/>
      <sz val="18"/>
      <color rgb="FFFC0D1A"/>
      <name val="Calibri"/>
      <family val="2"/>
      <charset val="1"/>
    </font>
    <font>
      <b val="true"/>
      <sz val="18"/>
      <color rgb="FF62AC69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1"/>
      <color rgb="FF666666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7F7F7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MAIF"/>
      <family val="2"/>
      <charset val="1"/>
    </font>
    <font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8"/>
      <name val="Calibri"/>
      <family val="2"/>
      <charset val="1"/>
    </font>
    <font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FC0D1A"/>
        <bgColor rgb="FFFF0000"/>
      </patternFill>
    </fill>
    <fill>
      <patternFill patternType="solid">
        <fgColor rgb="FFFF0000"/>
        <bgColor rgb="FFFC0D1A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EEEEEE"/>
      </patternFill>
    </fill>
    <fill>
      <patternFill patternType="solid">
        <fgColor rgb="FF595959"/>
        <bgColor rgb="FF666666"/>
      </patternFill>
    </fill>
    <fill>
      <patternFill patternType="solid">
        <fgColor rgb="FFEEEEEE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5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6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3" fillId="6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5" fillId="6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4" fillId="6" borderId="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6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6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4" fillId="6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4" fillId="6" borderId="5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14" fillId="6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4" fillId="6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left" vertical="bottom" textRotation="0" wrapText="false" indent="1" shrinkToFit="false"/>
      <protection locked="false" hidden="false"/>
    </xf>
    <xf numFmtId="174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8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9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0" borderId="0" xfId="15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8" borderId="2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left" vertical="bottom" textRotation="0" wrapText="false" indent="1" shrinkToFit="false"/>
      <protection locked="false" hidden="false"/>
    </xf>
    <xf numFmtId="174" fontId="23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11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0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4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3" xfId="0" applyFont="false" applyBorder="true" applyAlignment="true" applyProtection="true">
      <alignment horizontal="left" vertical="bottom" textRotation="0" wrapText="false" indent="1" shrinkToFit="false"/>
      <protection locked="false" hidden="false"/>
    </xf>
    <xf numFmtId="174" fontId="0" fillId="0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14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0" fillId="0" borderId="15" xfId="15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FFFFFF"/>
      </font>
    </dxf>
    <dxf/>
    <dxf>
      <font>
        <name val="Calibri"/>
        <charset val="1"/>
        <family val="2"/>
        <color rgb="FF000000"/>
        <sz val="11"/>
      </font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66"/>
      <rgbColor rgb="FF969696"/>
      <rgbColor rgb="FF003366"/>
      <rgbColor rgb="FF62AC69"/>
      <rgbColor rgb="FF003300"/>
      <rgbColor rgb="FF333300"/>
      <rgbColor rgb="FFFC0D1A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136800</xdr:colOff>
      <xdr:row>1</xdr:row>
      <xdr:rowOff>133200</xdr:rowOff>
    </xdr:from>
    <xdr:to>
      <xdr:col>0</xdr:col>
      <xdr:colOff>1275840</xdr:colOff>
      <xdr:row>6</xdr:row>
      <xdr:rowOff>20880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36800" y="314280"/>
          <a:ext cx="1139040" cy="982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1334520</xdr:colOff>
      <xdr:row>1</xdr:row>
      <xdr:rowOff>131040</xdr:rowOff>
    </xdr:from>
    <xdr:to>
      <xdr:col>1</xdr:col>
      <xdr:colOff>129960</xdr:colOff>
      <xdr:row>6</xdr:row>
      <xdr:rowOff>16200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1334520" y="312120"/>
          <a:ext cx="1098000" cy="980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10</xdr:col>
      <xdr:colOff>123480</xdr:colOff>
      <xdr:row>47</xdr:row>
      <xdr:rowOff>114120</xdr:rowOff>
    </xdr:to>
    <xdr:sp>
      <xdr:nvSpPr>
        <xdr:cNvPr id="2" name="_x005F_x0000_t202" hidden="1"/>
        <xdr:cNvSpPr/>
      </xdr:nvSpPr>
      <xdr:spPr>
        <a:xfrm>
          <a:off x="0" y="0"/>
          <a:ext cx="14994720" cy="99345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47</xdr:row>
      <xdr:rowOff>114120</xdr:rowOff>
    </xdr:to>
    <xdr:sp>
      <xdr:nvSpPr>
        <xdr:cNvPr id="3" name="AutoShape 2"/>
        <xdr:cNvSpPr/>
      </xdr:nvSpPr>
      <xdr:spPr>
        <a:xfrm>
          <a:off x="0" y="0"/>
          <a:ext cx="14994720" cy="99345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47</xdr:row>
      <xdr:rowOff>114120</xdr:rowOff>
    </xdr:to>
    <xdr:sp>
      <xdr:nvSpPr>
        <xdr:cNvPr id="4" name="AutoShape 2"/>
        <xdr:cNvSpPr/>
      </xdr:nvSpPr>
      <xdr:spPr>
        <a:xfrm>
          <a:off x="0" y="0"/>
          <a:ext cx="14994720" cy="99345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47</xdr:row>
      <xdr:rowOff>114120</xdr:rowOff>
    </xdr:to>
    <xdr:sp>
      <xdr:nvSpPr>
        <xdr:cNvPr id="5" name="AutoShape 2"/>
        <xdr:cNvSpPr/>
      </xdr:nvSpPr>
      <xdr:spPr>
        <a:xfrm>
          <a:off x="0" y="0"/>
          <a:ext cx="14994720" cy="99345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2072160</xdr:colOff>
      <xdr:row>48</xdr:row>
      <xdr:rowOff>180720</xdr:rowOff>
    </xdr:to>
    <xdr:sp>
      <xdr:nvSpPr>
        <xdr:cNvPr id="6" name="AutoShape 2"/>
        <xdr:cNvSpPr/>
      </xdr:nvSpPr>
      <xdr:spPr>
        <a:xfrm>
          <a:off x="0" y="0"/>
          <a:ext cx="14546880" cy="1018188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2072160</xdr:colOff>
      <xdr:row>46</xdr:row>
      <xdr:rowOff>180720</xdr:rowOff>
    </xdr:to>
    <xdr:sp>
      <xdr:nvSpPr>
        <xdr:cNvPr id="7" name="AutoShape 2"/>
        <xdr:cNvSpPr/>
      </xdr:nvSpPr>
      <xdr:spPr>
        <a:xfrm>
          <a:off x="0" y="0"/>
          <a:ext cx="14546880" cy="982008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8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9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10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11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12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13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46</xdr:row>
      <xdr:rowOff>123480</xdr:rowOff>
    </xdr:to>
    <xdr:sp>
      <xdr:nvSpPr>
        <xdr:cNvPr id="14" name="AutoShape 2"/>
        <xdr:cNvSpPr/>
      </xdr:nvSpPr>
      <xdr:spPr>
        <a:xfrm>
          <a:off x="0" y="0"/>
          <a:ext cx="14994720" cy="97628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15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16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17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18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19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20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21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2057040</xdr:colOff>
      <xdr:row>46</xdr:row>
      <xdr:rowOff>180720</xdr:rowOff>
    </xdr:to>
    <xdr:sp>
      <xdr:nvSpPr>
        <xdr:cNvPr id="22" name="AutoShape 2"/>
        <xdr:cNvSpPr/>
      </xdr:nvSpPr>
      <xdr:spPr>
        <a:xfrm>
          <a:off x="0" y="0"/>
          <a:ext cx="14531760" cy="982008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2057040</xdr:colOff>
      <xdr:row>46</xdr:row>
      <xdr:rowOff>180720</xdr:rowOff>
    </xdr:to>
    <xdr:sp>
      <xdr:nvSpPr>
        <xdr:cNvPr id="23" name="AutoShape 2"/>
        <xdr:cNvSpPr/>
      </xdr:nvSpPr>
      <xdr:spPr>
        <a:xfrm>
          <a:off x="0" y="0"/>
          <a:ext cx="14531760" cy="982008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2057040</xdr:colOff>
      <xdr:row>46</xdr:row>
      <xdr:rowOff>180720</xdr:rowOff>
    </xdr:to>
    <xdr:sp>
      <xdr:nvSpPr>
        <xdr:cNvPr id="24" name="AutoShape 2"/>
        <xdr:cNvSpPr/>
      </xdr:nvSpPr>
      <xdr:spPr>
        <a:xfrm>
          <a:off x="0" y="0"/>
          <a:ext cx="14531760" cy="982008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1821960</xdr:colOff>
      <xdr:row>46</xdr:row>
      <xdr:rowOff>132840</xdr:rowOff>
    </xdr:to>
    <xdr:sp>
      <xdr:nvSpPr>
        <xdr:cNvPr id="25" name="AutoShape 2"/>
        <xdr:cNvSpPr/>
      </xdr:nvSpPr>
      <xdr:spPr>
        <a:xfrm>
          <a:off x="0" y="0"/>
          <a:ext cx="14296680" cy="97722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26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27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28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29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30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31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32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10</xdr:col>
      <xdr:colOff>123480</xdr:colOff>
      <xdr:row>45</xdr:row>
      <xdr:rowOff>123480</xdr:rowOff>
    </xdr:to>
    <xdr:sp>
      <xdr:nvSpPr>
        <xdr:cNvPr id="33" name="AutoShape 2"/>
        <xdr:cNvSpPr/>
      </xdr:nvSpPr>
      <xdr:spPr>
        <a:xfrm>
          <a:off x="0" y="0"/>
          <a:ext cx="14994720" cy="9581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9</xdr:col>
      <xdr:colOff>2049480</xdr:colOff>
      <xdr:row>47</xdr:row>
      <xdr:rowOff>7200</xdr:rowOff>
    </xdr:to>
    <xdr:sp>
      <xdr:nvSpPr>
        <xdr:cNvPr id="34" name="AutoShape 2"/>
        <xdr:cNvSpPr/>
      </xdr:nvSpPr>
      <xdr:spPr>
        <a:xfrm>
          <a:off x="0" y="0"/>
          <a:ext cx="14524200" cy="98276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56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E6" activeCellId="0" sqref="E6"/>
    </sheetView>
  </sheetViews>
  <sheetFormatPr defaultColWidth="9.109375" defaultRowHeight="14.25" zeroHeight="false" outlineLevelRow="0" outlineLevelCol="0"/>
  <cols>
    <col collapsed="false" customWidth="true" hidden="false" outlineLevel="0" max="1" min="1" style="1" width="32.67"/>
    <col collapsed="false" customWidth="true" hidden="false" outlineLevel="0" max="2" min="2" style="1" width="42.44"/>
    <col collapsed="false" customWidth="true" hidden="false" outlineLevel="0" max="4" min="3" style="1" width="12.44"/>
    <col collapsed="false" customWidth="true" hidden="false" outlineLevel="0" max="5" min="5" style="1" width="22.11"/>
    <col collapsed="false" customWidth="true" hidden="false" outlineLevel="0" max="6" min="6" style="2" width="12.44"/>
    <col collapsed="false" customWidth="true" hidden="false" outlineLevel="0" max="7" min="7" style="1" width="12.44"/>
    <col collapsed="false" customWidth="true" hidden="false" outlineLevel="0" max="9" min="8" style="0" width="15"/>
    <col collapsed="false" customWidth="true" hidden="false" outlineLevel="0" max="10" min="10" style="0" width="34"/>
    <col collapsed="false" customWidth="true" hidden="false" outlineLevel="0" max="11" min="11" style="0" width="34.56"/>
    <col collapsed="false" customWidth="true" hidden="false" outlineLevel="0" max="12" min="12" style="0" width="14.56"/>
    <col collapsed="false" customWidth="true" hidden="false" outlineLevel="0" max="13" min="13" style="0" width="14.88"/>
    <col collapsed="false" customWidth="true" hidden="false" outlineLevel="0" max="14" min="14" style="1" width="25.67"/>
    <col collapsed="false" customWidth="true" hidden="false" outlineLevel="0" max="15" min="15" style="1" width="16.11"/>
    <col collapsed="false" customWidth="true" hidden="false" outlineLevel="0" max="1025" min="1019" style="0" width="11.56"/>
  </cols>
  <sheetData>
    <row r="1" customFormat="false" ht="14.25" hidden="false" customHeight="false" outlineLevel="0" collapsed="false">
      <c r="A1" s="3"/>
      <c r="B1" s="3"/>
      <c r="C1" s="4"/>
      <c r="D1" s="4"/>
      <c r="E1" s="4"/>
      <c r="F1" s="4"/>
      <c r="H1" s="4"/>
      <c r="I1" s="4"/>
      <c r="J1" s="4"/>
      <c r="K1" s="4"/>
      <c r="L1" s="4"/>
      <c r="M1" s="4"/>
      <c r="N1" s="4"/>
      <c r="O1" s="4"/>
      <c r="P1" s="4"/>
    </row>
    <row r="2" customFormat="false" ht="15.75" hidden="false" customHeight="true" outlineLevel="0" collapsed="false">
      <c r="A2" s="3"/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</row>
    <row r="3" customFormat="false" ht="15.75" hidden="false" customHeight="true" outlineLevel="0" collapsed="false">
      <c r="A3" s="3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4"/>
      <c r="O3" s="4"/>
      <c r="P3" s="4"/>
    </row>
    <row r="4" customFormat="false" ht="15.75" hidden="false" customHeight="true" outlineLevel="0" collapsed="false">
      <c r="A4" s="3"/>
      <c r="B4" s="3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4"/>
      <c r="O4" s="4"/>
      <c r="P4" s="4"/>
    </row>
    <row r="5" customFormat="false" ht="21.75" hidden="false" customHeight="true" outlineLevel="0" collapsed="false">
      <c r="A5" s="3"/>
      <c r="B5" s="3"/>
      <c r="C5" s="7" t="s">
        <v>0</v>
      </c>
      <c r="D5" s="7"/>
      <c r="E5" s="8" t="s">
        <v>1</v>
      </c>
      <c r="F5" s="8"/>
      <c r="G5" s="7" t="s">
        <v>2</v>
      </c>
      <c r="H5" s="7"/>
      <c r="I5" s="4"/>
      <c r="J5" s="9" t="s">
        <v>3</v>
      </c>
      <c r="K5" s="9" t="s">
        <v>4</v>
      </c>
      <c r="L5" s="9" t="s">
        <v>5</v>
      </c>
      <c r="M5" s="9"/>
      <c r="N5" s="4"/>
      <c r="O5" s="4"/>
      <c r="P5" s="4"/>
    </row>
    <row r="6" customFormat="false" ht="17.25" hidden="false" customHeight="true" outlineLevel="0" collapsed="false">
      <c r="A6" s="4"/>
      <c r="B6" s="4"/>
      <c r="C6" s="7" t="str">
        <f aca="false">IF(C8=600,"FORFAIT 1",IF(C8=1000,"FORFAIT 2",""))</f>
        <v/>
      </c>
      <c r="D6" s="7"/>
      <c r="E6" s="10"/>
      <c r="F6" s="10"/>
      <c r="G6" s="7"/>
      <c r="H6" s="7"/>
      <c r="I6" s="4"/>
      <c r="J6" s="11" t="s">
        <v>6</v>
      </c>
      <c r="K6" s="12" t="n">
        <f aca="false">H14</f>
        <v>75.43</v>
      </c>
      <c r="L6" s="12" t="n">
        <f aca="false">I14</f>
        <v>82.22</v>
      </c>
      <c r="M6" s="12"/>
      <c r="N6" s="4"/>
      <c r="O6" s="4"/>
      <c r="P6" s="4"/>
      <c r="Q6" s="13"/>
    </row>
    <row r="7" customFormat="false" ht="18" hidden="false" customHeight="false" outlineLevel="0" collapsed="false">
      <c r="A7" s="4"/>
      <c r="B7" s="4"/>
      <c r="C7" s="14" t="s">
        <v>7</v>
      </c>
      <c r="D7" s="15" t="s">
        <v>8</v>
      </c>
      <c r="E7" s="14" t="s">
        <v>7</v>
      </c>
      <c r="F7" s="15" t="s">
        <v>8</v>
      </c>
      <c r="G7" s="14" t="s">
        <v>7</v>
      </c>
      <c r="H7" s="15" t="s">
        <v>8</v>
      </c>
      <c r="I7" s="4"/>
      <c r="J7" s="11" t="s">
        <v>9</v>
      </c>
      <c r="K7" s="16" t="n">
        <f aca="false">H15</f>
        <v>0</v>
      </c>
      <c r="L7" s="16" t="n">
        <f aca="false">I15</f>
        <v>0</v>
      </c>
      <c r="M7" s="16"/>
      <c r="N7" s="4"/>
      <c r="O7" s="4"/>
      <c r="P7" s="4"/>
    </row>
    <row r="8" customFormat="false" ht="22.5" hidden="false" customHeight="true" outlineLevel="0" collapsed="false">
      <c r="A8" s="4"/>
      <c r="B8" s="4"/>
      <c r="C8" s="17" t="str">
        <f aca="false">IF(AND(E15&lt;120000,E15&gt;0),677,IF(AND(E15&gt;=120000,E15&lt;250000,E6="Non"),1129,IF(AND(E15&gt;=120000,E15&lt;250000,E6="Oui"),677,IF(AND(E15&gt;=250000,E15&lt;500000,E6="Non"),2257,IF(AND(E15&gt;=250000,E15&lt;500000,E6="Oui"),1129,IF(AND(E15&gt;=500000,E15&lt;=800000,E6="Non"),3160,IF(AND(E15&gt;=500000,E15&lt;=800000,E6="Oui"),2257,"Pas possible")))))))</f>
        <v>Pas possible</v>
      </c>
      <c r="D8" s="18" t="str">
        <f aca="false">IF(AND(E15&lt;120000,E15&gt;0),738.1,IF(AND(E15&gt;=120000,E15&lt;250000,E6="Non"),1230.17,IF(AND(E15&gt;=120000,E15&lt;250000,E6="Oui"),738.1,IF(AND(E15&gt;=250000,E15&lt;500000,E6="Non"),2460.35,IF(AND(E15&gt;=250000,E15&lt;500000,E6="Oui"),1230.17,IF(AND(E15&gt;=500000,E15&lt;=800000,E6="Non"),3444.49,IF(AND(E15&gt;=500000,E15&lt;=800000,E6="Oui"),2460.35,"Pas possible")))))))</f>
        <v>Pas possible</v>
      </c>
      <c r="E8" s="19" t="n">
        <f aca="false">IF(AND(E6="Oui",E15&gt;=120000,E15&lt;250000),(E15-119999)*1.67%,IF(AND(E6="Oui",E15&gt;=250000,E15&lt;500000),(E15-249999)*1.67%,IF(AND(E6="Oui",E15&gt;=500000,E15&lt;800000),(E15-499999)*1.67%,0)))</f>
        <v>0</v>
      </c>
      <c r="F8" s="18" t="n">
        <f aca="false">IF(AND(E6="Oui",E15&gt;=120000,E15&lt;250000),(E15-119999)*1.823%,IF(AND(E6="Oui",E15&gt;=250000,E15&lt;500000),(E15-249999)*1.823%,IF(AND(E6="Oui",E15&gt;=500000,E15&lt;800000),(E15-499999)*1.823%,0)))</f>
        <v>0</v>
      </c>
      <c r="G8" s="20" t="e">
        <f aca="false">C8+E8</f>
        <v>#VALUE!</v>
      </c>
      <c r="H8" s="21" t="e">
        <f aca="false">+D8+F8</f>
        <v>#VALUE!</v>
      </c>
      <c r="I8" s="4"/>
      <c r="J8" s="22" t="s">
        <v>10</v>
      </c>
      <c r="K8" s="16" t="n">
        <f aca="false">J15</f>
        <v>0</v>
      </c>
      <c r="L8" s="16" t="n">
        <f aca="false">K15</f>
        <v>0</v>
      </c>
      <c r="M8" s="16"/>
      <c r="N8" s="4"/>
      <c r="O8" s="4"/>
      <c r="P8" s="4"/>
    </row>
    <row r="9" customFormat="false" ht="22.5" hidden="false" customHeight="true" outlineLevel="0" collapsed="false">
      <c r="A9" s="4"/>
      <c r="B9" s="4"/>
      <c r="C9" s="23"/>
      <c r="D9" s="24"/>
      <c r="E9" s="23"/>
      <c r="F9" s="24"/>
      <c r="G9" s="23"/>
      <c r="H9" s="24"/>
      <c r="I9" s="4"/>
      <c r="J9" s="22" t="s">
        <v>11</v>
      </c>
      <c r="K9" s="16" t="n">
        <f aca="false">L15</f>
        <v>52.25</v>
      </c>
      <c r="L9" s="16" t="n">
        <f aca="false">M15</f>
        <v>58.71</v>
      </c>
      <c r="M9" s="16"/>
      <c r="N9" s="4"/>
      <c r="O9" s="4"/>
      <c r="P9" s="4"/>
    </row>
    <row r="10" customFormat="false" ht="18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25" t="s">
        <v>12</v>
      </c>
      <c r="K10" s="26" t="n">
        <f aca="false">SUM(K6:K9)</f>
        <v>127.68</v>
      </c>
      <c r="L10" s="27" t="n">
        <f aca="false">SUM(L6:M9)</f>
        <v>140.93</v>
      </c>
      <c r="M10" s="27"/>
      <c r="N10" s="4"/>
      <c r="O10" s="4"/>
      <c r="P10" s="4"/>
    </row>
    <row r="11" s="33" customFormat="true" ht="33" hidden="false" customHeight="true" outlineLevel="0" collapsed="false">
      <c r="A11" s="28" t="s">
        <v>13</v>
      </c>
      <c r="B11" s="29" t="s">
        <v>14</v>
      </c>
      <c r="C11" s="30" t="s">
        <v>15</v>
      </c>
      <c r="D11" s="30" t="s">
        <v>16</v>
      </c>
      <c r="E11" s="30" t="s">
        <v>17</v>
      </c>
      <c r="F11" s="28" t="s">
        <v>18</v>
      </c>
      <c r="G11" s="28" t="s">
        <v>19</v>
      </c>
      <c r="H11" s="31" t="s">
        <v>20</v>
      </c>
      <c r="I11" s="31"/>
      <c r="J11" s="31" t="s">
        <v>21</v>
      </c>
      <c r="K11" s="31"/>
      <c r="L11" s="31" t="s">
        <v>22</v>
      </c>
      <c r="M11" s="31"/>
      <c r="N11" s="30" t="s">
        <v>23</v>
      </c>
      <c r="O11" s="30" t="s">
        <v>24</v>
      </c>
      <c r="P11" s="32"/>
      <c r="Q11" s="32"/>
      <c r="AMF11" s="34"/>
      <c r="AMG11" s="34"/>
      <c r="AMH11" s="34"/>
      <c r="AMI11" s="34"/>
    </row>
    <row r="12" s="36" customFormat="true" ht="18" hidden="false" customHeight="true" outlineLevel="0" collapsed="false">
      <c r="A12" s="28"/>
      <c r="B12" s="29"/>
      <c r="C12" s="30"/>
      <c r="D12" s="30"/>
      <c r="E12" s="30"/>
      <c r="F12" s="28"/>
      <c r="G12" s="28"/>
      <c r="H12" s="31"/>
      <c r="I12" s="31"/>
      <c r="J12" s="31"/>
      <c r="K12" s="31"/>
      <c r="L12" s="31"/>
      <c r="M12" s="31"/>
      <c r="N12" s="30"/>
      <c r="O12" s="30"/>
      <c r="P12" s="35"/>
      <c r="Q12" s="35"/>
    </row>
    <row r="13" s="36" customFormat="true" ht="37.5" hidden="false" customHeight="true" outlineLevel="0" collapsed="false">
      <c r="A13" s="28"/>
      <c r="B13" s="29"/>
      <c r="C13" s="30"/>
      <c r="D13" s="30"/>
      <c r="E13" s="30"/>
      <c r="F13" s="28"/>
      <c r="G13" s="28"/>
      <c r="H13" s="37" t="s">
        <v>25</v>
      </c>
      <c r="I13" s="37" t="s">
        <v>26</v>
      </c>
      <c r="J13" s="38" t="s">
        <v>27</v>
      </c>
      <c r="K13" s="39" t="s">
        <v>28</v>
      </c>
      <c r="L13" s="40" t="s">
        <v>29</v>
      </c>
      <c r="M13" s="37" t="s">
        <v>30</v>
      </c>
      <c r="N13" s="30"/>
      <c r="O13" s="30"/>
      <c r="P13" s="35"/>
      <c r="Q13" s="35"/>
    </row>
    <row r="14" s="36" customFormat="true" ht="21" hidden="false" customHeight="true" outlineLevel="0" collapsed="false">
      <c r="A14" s="41" t="s">
        <v>31</v>
      </c>
      <c r="B14" s="41"/>
      <c r="C14" s="41"/>
      <c r="D14" s="41"/>
      <c r="E14" s="41"/>
      <c r="F14" s="41"/>
      <c r="G14" s="42" t="s">
        <v>32</v>
      </c>
      <c r="H14" s="43" t="n">
        <f aca="false">IF(G14="Oui",75.43,0)</f>
        <v>75.43</v>
      </c>
      <c r="I14" s="44" t="n">
        <f aca="false">IF(G14="Oui",82.22,0)</f>
        <v>82.22</v>
      </c>
      <c r="J14" s="45"/>
      <c r="K14" s="45"/>
      <c r="L14" s="45"/>
      <c r="M14" s="46"/>
      <c r="N14" s="47"/>
      <c r="O14" s="46"/>
      <c r="P14" s="35"/>
      <c r="Q14" s="35"/>
    </row>
    <row r="15" s="58" customFormat="true" ht="26.25" hidden="false" customHeight="true" outlineLevel="0" collapsed="false">
      <c r="A15" s="48" t="s">
        <v>33</v>
      </c>
      <c r="B15" s="48" t="s">
        <v>34</v>
      </c>
      <c r="C15" s="49"/>
      <c r="D15" s="50" t="s">
        <v>35</v>
      </c>
      <c r="E15" s="51" t="n">
        <f aca="false">SUM(E16:E156)</f>
        <v>0</v>
      </c>
      <c r="F15" s="52" t="n">
        <f aca="false">SUM(F16:F156)</f>
        <v>0</v>
      </c>
      <c r="G15" s="53" t="n">
        <f aca="false">SUM(G16:G156)</f>
        <v>0</v>
      </c>
      <c r="H15" s="54" t="n">
        <f aca="false">SUM(H16:H156)</f>
        <v>0</v>
      </c>
      <c r="I15" s="54" t="n">
        <f aca="false">SUM(I16:I156)</f>
        <v>0</v>
      </c>
      <c r="J15" s="54" t="n">
        <f aca="false">IF(E15&lt;120000,SUM(J16:J156),IF(AND(E15&gt;120000,E15&lt;250000),SUM(J16:J156)*0.85,SUM(J16:J156)*0.75))</f>
        <v>0</v>
      </c>
      <c r="K15" s="54" t="n">
        <f aca="false">IF(E15&lt;120000,SUM(K16:K156),IF(AND(E15&gt;120000,E15&lt;250000),SUM(K16:K156)*0.85,SUM(K16:K156)*0.75))</f>
        <v>0</v>
      </c>
      <c r="L15" s="55" t="n">
        <f aca="false">IF(SUM(L16:L156)&lt;52.25,52.25,SUM(L16:L156))</f>
        <v>52.25</v>
      </c>
      <c r="M15" s="18" t="n">
        <f aca="false">IF(SUM(M16:M156)&lt;58.71,58.71,SUM(M16:M156))</f>
        <v>58.71</v>
      </c>
      <c r="N15" s="49"/>
      <c r="O15" s="56"/>
      <c r="P15" s="57"/>
      <c r="Q15" s="57"/>
    </row>
    <row r="16" customFormat="false" ht="14.25" hidden="false" customHeight="false" outlineLevel="0" collapsed="false">
      <c r="A16" s="59"/>
      <c r="C16" s="60"/>
      <c r="D16" s="61"/>
      <c r="E16" s="62"/>
      <c r="F16" s="63"/>
      <c r="G16" s="64"/>
      <c r="H16" s="65" t="n">
        <f aca="false">IF(AND(F16*16.96/1000&lt;30,F16&lt;&gt;""),31.35,F16*16.96/1000)</f>
        <v>0</v>
      </c>
      <c r="I16" s="65" t="n">
        <f aca="false">(H16*9/100)+H16</f>
        <v>0</v>
      </c>
      <c r="J16" s="65" t="n">
        <f aca="false">E16*3.73/1000</f>
        <v>0</v>
      </c>
      <c r="K16" s="65" t="n">
        <f aca="false">E16*4.17/1000</f>
        <v>0</v>
      </c>
      <c r="L16" s="66" t="n">
        <f aca="false">F16*4.68/1000</f>
        <v>0</v>
      </c>
      <c r="M16" s="66" t="n">
        <f aca="false">F16*5.25/1000</f>
        <v>0</v>
      </c>
      <c r="N16" s="67"/>
      <c r="O16" s="68"/>
      <c r="P16" s="4"/>
      <c r="Q16" s="4"/>
    </row>
    <row r="17" customFormat="false" ht="14.25" hidden="false" customHeight="false" outlineLevel="0" collapsed="false">
      <c r="A17" s="69"/>
      <c r="B17" s="69"/>
      <c r="C17" s="70"/>
      <c r="D17" s="71"/>
      <c r="E17" s="72"/>
      <c r="F17" s="73"/>
      <c r="G17" s="64"/>
      <c r="H17" s="65" t="n">
        <f aca="false">IF(AND(F17*16.96/1000&lt;30,F17&lt;&gt;""),31.35,F17*16.96/1000)</f>
        <v>0</v>
      </c>
      <c r="I17" s="65" t="n">
        <f aca="false">(H17*9/100)+H17</f>
        <v>0</v>
      </c>
      <c r="J17" s="65" t="n">
        <f aca="false">E17*3.73/1000</f>
        <v>0</v>
      </c>
      <c r="K17" s="65" t="n">
        <f aca="false">E17*4.17/1000</f>
        <v>0</v>
      </c>
      <c r="L17" s="66" t="n">
        <f aca="false">F17*4.68/1000</f>
        <v>0</v>
      </c>
      <c r="M17" s="66" t="n">
        <f aca="false">F17*5.25/1000</f>
        <v>0</v>
      </c>
      <c r="N17" s="74"/>
      <c r="O17" s="75"/>
      <c r="P17" s="4"/>
      <c r="Q17" s="4"/>
    </row>
    <row r="18" customFormat="false" ht="14.25" hidden="false" customHeight="false" outlineLevel="0" collapsed="false">
      <c r="A18" s="69"/>
      <c r="B18" s="69"/>
      <c r="C18" s="70"/>
      <c r="D18" s="71"/>
      <c r="E18" s="72"/>
      <c r="F18" s="73"/>
      <c r="G18" s="64"/>
      <c r="H18" s="65" t="n">
        <f aca="false">IF(AND(F18*16.96/1000&lt;30,F18&lt;&gt;""),31.35,F18*16.96/1000)</f>
        <v>0</v>
      </c>
      <c r="I18" s="65" t="n">
        <f aca="false">(H18*9/100)+H18</f>
        <v>0</v>
      </c>
      <c r="J18" s="65" t="n">
        <f aca="false">E18*3.73/1000</f>
        <v>0</v>
      </c>
      <c r="K18" s="65" t="n">
        <f aca="false">E18*4.17/1000</f>
        <v>0</v>
      </c>
      <c r="L18" s="66" t="n">
        <f aca="false">F18*4.68/1000</f>
        <v>0</v>
      </c>
      <c r="M18" s="66" t="n">
        <f aca="false">F18*5.25/1000</f>
        <v>0</v>
      </c>
      <c r="N18" s="74"/>
      <c r="O18" s="75"/>
      <c r="P18" s="4"/>
      <c r="Q18" s="4"/>
    </row>
    <row r="19" customFormat="false" ht="14.25" hidden="false" customHeight="false" outlineLevel="0" collapsed="false">
      <c r="A19" s="69"/>
      <c r="B19" s="69"/>
      <c r="C19" s="70"/>
      <c r="D19" s="71"/>
      <c r="E19" s="72"/>
      <c r="F19" s="73"/>
      <c r="G19" s="64"/>
      <c r="H19" s="65" t="n">
        <f aca="false">IF(AND(F19*16.96/1000&lt;30,F19&lt;&gt;""),31.35,F19*16.96/1000)</f>
        <v>0</v>
      </c>
      <c r="I19" s="65" t="n">
        <f aca="false">(H19*9/100)+H19</f>
        <v>0</v>
      </c>
      <c r="J19" s="65" t="n">
        <f aca="false">E19*3.73/1000</f>
        <v>0</v>
      </c>
      <c r="K19" s="65" t="n">
        <f aca="false">E19*4.17/1000</f>
        <v>0</v>
      </c>
      <c r="L19" s="66" t="n">
        <f aca="false">F19*4.68/1000</f>
        <v>0</v>
      </c>
      <c r="M19" s="66" t="n">
        <f aca="false">F19*5.25/1000</f>
        <v>0</v>
      </c>
      <c r="N19" s="74"/>
      <c r="O19" s="75"/>
      <c r="P19" s="4"/>
      <c r="Q19" s="4"/>
    </row>
    <row r="20" customFormat="false" ht="14.25" hidden="false" customHeight="false" outlineLevel="0" collapsed="false">
      <c r="A20" s="69"/>
      <c r="B20" s="69"/>
      <c r="C20" s="70"/>
      <c r="D20" s="71"/>
      <c r="E20" s="72"/>
      <c r="F20" s="73"/>
      <c r="G20" s="64"/>
      <c r="H20" s="65" t="n">
        <f aca="false">IF(AND(F20*16.96/1000&lt;30,F20&lt;&gt;""),31.35,F20*16.96/1000)</f>
        <v>0</v>
      </c>
      <c r="I20" s="65" t="n">
        <f aca="false">(H20*9/100)+H20</f>
        <v>0</v>
      </c>
      <c r="J20" s="65" t="n">
        <f aca="false">E20*3.73/1000</f>
        <v>0</v>
      </c>
      <c r="K20" s="65" t="n">
        <f aca="false">E20*4.17/1000</f>
        <v>0</v>
      </c>
      <c r="L20" s="66" t="n">
        <f aca="false">F20*4.68/1000</f>
        <v>0</v>
      </c>
      <c r="M20" s="66" t="n">
        <f aca="false">F20*5.25/1000</f>
        <v>0</v>
      </c>
      <c r="N20" s="74"/>
      <c r="O20" s="75"/>
      <c r="P20" s="4"/>
      <c r="Q20" s="4"/>
    </row>
    <row r="21" customFormat="false" ht="14.25" hidden="false" customHeight="false" outlineLevel="0" collapsed="false">
      <c r="A21" s="69"/>
      <c r="B21" s="69"/>
      <c r="C21" s="76"/>
      <c r="D21" s="71"/>
      <c r="E21" s="72"/>
      <c r="F21" s="73"/>
      <c r="G21" s="64"/>
      <c r="H21" s="65" t="n">
        <f aca="false">IF(AND(F21*16.96/1000&lt;30,F21&lt;&gt;""),31.35,F21*16.96/1000)</f>
        <v>0</v>
      </c>
      <c r="I21" s="65" t="n">
        <f aca="false">(H21*9/100)+H21</f>
        <v>0</v>
      </c>
      <c r="J21" s="65" t="n">
        <f aca="false">E21*3.73/1000</f>
        <v>0</v>
      </c>
      <c r="K21" s="65" t="n">
        <f aca="false">E21*4.17/1000</f>
        <v>0</v>
      </c>
      <c r="L21" s="66" t="n">
        <f aca="false">F21*4.68/1000</f>
        <v>0</v>
      </c>
      <c r="M21" s="66" t="n">
        <f aca="false">F21*5.25/1000</f>
        <v>0</v>
      </c>
      <c r="N21" s="74"/>
      <c r="O21" s="75"/>
      <c r="P21" s="4"/>
      <c r="Q21" s="4"/>
    </row>
    <row r="22" customFormat="false" ht="14.25" hidden="false" customHeight="false" outlineLevel="0" collapsed="false">
      <c r="A22" s="69"/>
      <c r="B22" s="69"/>
      <c r="C22" s="76"/>
      <c r="D22" s="71"/>
      <c r="E22" s="72"/>
      <c r="F22" s="73"/>
      <c r="G22" s="64"/>
      <c r="H22" s="65" t="n">
        <f aca="false">IF(AND(F22*16.96/1000&lt;30,F22&lt;&gt;""),31.35,F22*16.96/1000)</f>
        <v>0</v>
      </c>
      <c r="I22" s="65" t="n">
        <f aca="false">(H22*9/100)+H22</f>
        <v>0</v>
      </c>
      <c r="J22" s="65" t="n">
        <f aca="false">E22*3.73/1000</f>
        <v>0</v>
      </c>
      <c r="K22" s="65" t="n">
        <f aca="false">E22*4.17/1000</f>
        <v>0</v>
      </c>
      <c r="L22" s="66" t="n">
        <f aca="false">F22*4.68/1000</f>
        <v>0</v>
      </c>
      <c r="M22" s="66" t="n">
        <f aca="false">F22*5.25/1000</f>
        <v>0</v>
      </c>
      <c r="N22" s="74"/>
      <c r="O22" s="75"/>
      <c r="P22" s="4"/>
      <c r="Q22" s="4"/>
    </row>
    <row r="23" customFormat="false" ht="14.25" hidden="false" customHeight="false" outlineLevel="0" collapsed="false">
      <c r="A23" s="69"/>
      <c r="B23" s="69"/>
      <c r="C23" s="76"/>
      <c r="D23" s="71"/>
      <c r="E23" s="72"/>
      <c r="F23" s="73"/>
      <c r="G23" s="64"/>
      <c r="H23" s="65" t="n">
        <f aca="false">IF(AND(F23*16.96/1000&lt;30,F23&lt;&gt;""),31.35,F23*16.96/1000)</f>
        <v>0</v>
      </c>
      <c r="I23" s="65" t="n">
        <f aca="false">(H23*9/100)+H23</f>
        <v>0</v>
      </c>
      <c r="J23" s="65" t="n">
        <f aca="false">E23*3.73/1000</f>
        <v>0</v>
      </c>
      <c r="K23" s="65" t="n">
        <f aca="false">E23*4.17/1000</f>
        <v>0</v>
      </c>
      <c r="L23" s="66" t="n">
        <f aca="false">F23*4.68/1000</f>
        <v>0</v>
      </c>
      <c r="M23" s="66" t="n">
        <f aca="false">F23*5.25/1000</f>
        <v>0</v>
      </c>
      <c r="N23" s="74"/>
      <c r="O23" s="75"/>
      <c r="P23" s="4"/>
      <c r="Q23" s="4"/>
    </row>
    <row r="24" customFormat="false" ht="14.25" hidden="false" customHeight="false" outlineLevel="0" collapsed="false">
      <c r="A24" s="69"/>
      <c r="B24" s="69"/>
      <c r="C24" s="76"/>
      <c r="D24" s="71"/>
      <c r="E24" s="72"/>
      <c r="F24" s="73"/>
      <c r="G24" s="64"/>
      <c r="H24" s="65" t="n">
        <f aca="false">IF(AND(F24*16.96/1000&lt;30,F24&lt;&gt;""),31.35,F24*16.96/1000)</f>
        <v>0</v>
      </c>
      <c r="I24" s="65" t="n">
        <f aca="false">(H24*9/100)+H24</f>
        <v>0</v>
      </c>
      <c r="J24" s="65" t="n">
        <f aca="false">E24*3.73/1000</f>
        <v>0</v>
      </c>
      <c r="K24" s="65" t="n">
        <f aca="false">E24*4.17/1000</f>
        <v>0</v>
      </c>
      <c r="L24" s="66" t="n">
        <f aca="false">F24*4.68/1000</f>
        <v>0</v>
      </c>
      <c r="M24" s="66" t="n">
        <f aca="false">F24*5.25/1000</f>
        <v>0</v>
      </c>
      <c r="N24" s="74"/>
      <c r="O24" s="75"/>
      <c r="P24" s="4"/>
      <c r="Q24" s="4"/>
    </row>
    <row r="25" customFormat="false" ht="14.25" hidden="false" customHeight="false" outlineLevel="0" collapsed="false">
      <c r="A25" s="69"/>
      <c r="B25" s="69"/>
      <c r="C25" s="76"/>
      <c r="D25" s="71"/>
      <c r="E25" s="72"/>
      <c r="F25" s="73"/>
      <c r="G25" s="64"/>
      <c r="H25" s="65" t="n">
        <f aca="false">IF(AND(F25*16.96/1000&lt;30,F25&lt;&gt;""),31.35,F25*16.96/1000)</f>
        <v>0</v>
      </c>
      <c r="I25" s="65" t="n">
        <f aca="false">(H25*9/100)+H25</f>
        <v>0</v>
      </c>
      <c r="J25" s="65" t="n">
        <f aca="false">E25*3.73/1000</f>
        <v>0</v>
      </c>
      <c r="K25" s="65" t="n">
        <f aca="false">E25*4.17/1000</f>
        <v>0</v>
      </c>
      <c r="L25" s="66" t="n">
        <f aca="false">F25*4.68/1000</f>
        <v>0</v>
      </c>
      <c r="M25" s="66" t="n">
        <f aca="false">F25*5.25/1000</f>
        <v>0</v>
      </c>
      <c r="N25" s="74"/>
      <c r="O25" s="75"/>
      <c r="P25" s="4"/>
      <c r="Q25" s="4"/>
    </row>
    <row r="26" customFormat="false" ht="14.25" hidden="false" customHeight="false" outlineLevel="0" collapsed="false">
      <c r="A26" s="69"/>
      <c r="B26" s="69"/>
      <c r="C26" s="76"/>
      <c r="D26" s="71"/>
      <c r="E26" s="72"/>
      <c r="F26" s="73"/>
      <c r="G26" s="64"/>
      <c r="H26" s="65" t="n">
        <f aca="false">IF(AND(F26*16.96/1000&lt;30,F26&lt;&gt;""),31.35,F26*16.96/1000)</f>
        <v>0</v>
      </c>
      <c r="I26" s="65" t="n">
        <f aca="false">(H26*9/100)+H26</f>
        <v>0</v>
      </c>
      <c r="J26" s="65" t="n">
        <f aca="false">E26*3.73/1000</f>
        <v>0</v>
      </c>
      <c r="K26" s="65" t="n">
        <f aca="false">E26*4.17/1000</f>
        <v>0</v>
      </c>
      <c r="L26" s="66" t="n">
        <f aca="false">F26*4.68/1000</f>
        <v>0</v>
      </c>
      <c r="M26" s="66" t="n">
        <f aca="false">F26*5.25/1000</f>
        <v>0</v>
      </c>
      <c r="N26" s="74"/>
      <c r="O26" s="75"/>
      <c r="P26" s="4"/>
      <c r="Q26" s="4"/>
    </row>
    <row r="27" customFormat="false" ht="14.25" hidden="false" customHeight="false" outlineLevel="0" collapsed="false">
      <c r="A27" s="69"/>
      <c r="B27" s="69"/>
      <c r="C27" s="76"/>
      <c r="D27" s="71"/>
      <c r="E27" s="72"/>
      <c r="F27" s="73"/>
      <c r="G27" s="64"/>
      <c r="H27" s="65" t="n">
        <f aca="false">IF(AND(F27*16.96/1000&lt;30,F27&lt;&gt;""),31.35,F27*16.96/1000)</f>
        <v>0</v>
      </c>
      <c r="I27" s="65" t="n">
        <f aca="false">(H27*9/100)+H27</f>
        <v>0</v>
      </c>
      <c r="J27" s="65" t="n">
        <f aca="false">E27*3.73/1000</f>
        <v>0</v>
      </c>
      <c r="K27" s="65" t="n">
        <f aca="false">E27*4.17/1000</f>
        <v>0</v>
      </c>
      <c r="L27" s="66" t="n">
        <f aca="false">F27*4.68/1000</f>
        <v>0</v>
      </c>
      <c r="M27" s="66" t="n">
        <f aca="false">F27*5.25/1000</f>
        <v>0</v>
      </c>
      <c r="N27" s="74"/>
      <c r="O27" s="75"/>
      <c r="P27" s="4"/>
      <c r="Q27" s="4"/>
    </row>
    <row r="28" customFormat="false" ht="14.25" hidden="false" customHeight="false" outlineLevel="0" collapsed="false">
      <c r="A28" s="69"/>
      <c r="B28" s="69"/>
      <c r="C28" s="76"/>
      <c r="D28" s="71"/>
      <c r="E28" s="72"/>
      <c r="F28" s="73"/>
      <c r="G28" s="64"/>
      <c r="H28" s="65" t="n">
        <f aca="false">IF(AND(F28*16.96/1000&lt;30,F28&lt;&gt;""),31.35,F28*16.96/1000)</f>
        <v>0</v>
      </c>
      <c r="I28" s="65" t="n">
        <f aca="false">(H28*9/100)+H28</f>
        <v>0</v>
      </c>
      <c r="J28" s="65" t="n">
        <f aca="false">E28*3.73/1000</f>
        <v>0</v>
      </c>
      <c r="K28" s="65" t="n">
        <f aca="false">E28*4.17/1000</f>
        <v>0</v>
      </c>
      <c r="L28" s="66" t="n">
        <f aca="false">F28*4.68/1000</f>
        <v>0</v>
      </c>
      <c r="M28" s="66" t="n">
        <f aca="false">F28*5.25/1000</f>
        <v>0</v>
      </c>
      <c r="N28" s="74"/>
      <c r="O28" s="75"/>
      <c r="P28" s="4"/>
      <c r="Q28" s="4"/>
    </row>
    <row r="29" customFormat="false" ht="14.25" hidden="false" customHeight="false" outlineLevel="0" collapsed="false">
      <c r="A29" s="69"/>
      <c r="B29" s="69"/>
      <c r="C29" s="76"/>
      <c r="D29" s="71"/>
      <c r="E29" s="72"/>
      <c r="F29" s="73"/>
      <c r="G29" s="64"/>
      <c r="H29" s="65" t="n">
        <f aca="false">IF(AND(F29*16.96/1000&lt;30,F29&lt;&gt;""),31.35,F29*16.96/1000)</f>
        <v>0</v>
      </c>
      <c r="I29" s="65" t="n">
        <f aca="false">(H29*9/100)+H29</f>
        <v>0</v>
      </c>
      <c r="J29" s="65" t="n">
        <f aca="false">E29*3.73/1000</f>
        <v>0</v>
      </c>
      <c r="K29" s="65" t="n">
        <f aca="false">E29*4.17/1000</f>
        <v>0</v>
      </c>
      <c r="L29" s="66" t="n">
        <f aca="false">F29*4.68/1000</f>
        <v>0</v>
      </c>
      <c r="M29" s="66" t="n">
        <f aca="false">F29*5.25/1000</f>
        <v>0</v>
      </c>
      <c r="N29" s="74"/>
      <c r="O29" s="75"/>
      <c r="P29" s="4"/>
      <c r="Q29" s="4"/>
    </row>
    <row r="30" customFormat="false" ht="14.25" hidden="false" customHeight="false" outlineLevel="0" collapsed="false">
      <c r="A30" s="69"/>
      <c r="B30" s="69"/>
      <c r="C30" s="76"/>
      <c r="D30" s="71"/>
      <c r="E30" s="72"/>
      <c r="F30" s="73"/>
      <c r="G30" s="64"/>
      <c r="H30" s="65" t="n">
        <f aca="false">IF(AND(F30*16.96/1000&lt;30,F30&lt;&gt;""),31.35,F30*16.96/1000)</f>
        <v>0</v>
      </c>
      <c r="I30" s="65" t="n">
        <f aca="false">(H30*9/100)+H30</f>
        <v>0</v>
      </c>
      <c r="J30" s="65" t="n">
        <f aca="false">E30*3.73/1000</f>
        <v>0</v>
      </c>
      <c r="K30" s="65" t="n">
        <f aca="false">E30*4.17/1000</f>
        <v>0</v>
      </c>
      <c r="L30" s="66" t="n">
        <f aca="false">F30*4.68/1000</f>
        <v>0</v>
      </c>
      <c r="M30" s="66" t="n">
        <f aca="false">F30*5.25/1000</f>
        <v>0</v>
      </c>
      <c r="N30" s="74"/>
      <c r="O30" s="75"/>
      <c r="P30" s="4"/>
      <c r="Q30" s="4"/>
    </row>
    <row r="31" customFormat="false" ht="14.25" hidden="false" customHeight="false" outlineLevel="0" collapsed="false">
      <c r="A31" s="69"/>
      <c r="B31" s="69"/>
      <c r="C31" s="76"/>
      <c r="D31" s="71"/>
      <c r="E31" s="72"/>
      <c r="F31" s="73"/>
      <c r="G31" s="64"/>
      <c r="H31" s="65" t="n">
        <f aca="false">IF(AND(F31*16.96/1000&lt;30,F31&lt;&gt;""),31.35,F31*16.96/1000)</f>
        <v>0</v>
      </c>
      <c r="I31" s="65" t="n">
        <f aca="false">(H31*9/100)+H31</f>
        <v>0</v>
      </c>
      <c r="J31" s="65" t="n">
        <f aca="false">E31*3.73/1000</f>
        <v>0</v>
      </c>
      <c r="K31" s="65" t="n">
        <f aca="false">E31*4.17/1000</f>
        <v>0</v>
      </c>
      <c r="L31" s="66" t="n">
        <f aca="false">F31*4.68/1000</f>
        <v>0</v>
      </c>
      <c r="M31" s="66" t="n">
        <f aca="false">F31*5.25/1000</f>
        <v>0</v>
      </c>
      <c r="N31" s="74"/>
      <c r="O31" s="75"/>
      <c r="P31" s="4"/>
      <c r="Q31" s="4"/>
    </row>
    <row r="32" customFormat="false" ht="14.25" hidden="false" customHeight="false" outlineLevel="0" collapsed="false">
      <c r="A32" s="69"/>
      <c r="B32" s="69"/>
      <c r="C32" s="76"/>
      <c r="D32" s="71"/>
      <c r="E32" s="72"/>
      <c r="F32" s="73"/>
      <c r="G32" s="64"/>
      <c r="H32" s="65" t="n">
        <f aca="false">IF(AND(F32*16.96/1000&lt;30,F32&lt;&gt;""),31.35,F32*16.96/1000)</f>
        <v>0</v>
      </c>
      <c r="I32" s="65" t="n">
        <f aca="false">(H32*9/100)+H32</f>
        <v>0</v>
      </c>
      <c r="J32" s="65" t="n">
        <f aca="false">E32*3.73/1000</f>
        <v>0</v>
      </c>
      <c r="K32" s="65" t="n">
        <f aca="false">E32*4.17/1000</f>
        <v>0</v>
      </c>
      <c r="L32" s="66" t="n">
        <f aca="false">F32*4.68/1000</f>
        <v>0</v>
      </c>
      <c r="M32" s="66" t="n">
        <f aca="false">F32*5.25/1000</f>
        <v>0</v>
      </c>
      <c r="N32" s="74"/>
      <c r="O32" s="75"/>
      <c r="P32" s="4"/>
      <c r="Q32" s="4"/>
    </row>
    <row r="33" customFormat="false" ht="14.25" hidden="false" customHeight="false" outlineLevel="0" collapsed="false">
      <c r="A33" s="69"/>
      <c r="B33" s="69"/>
      <c r="C33" s="76"/>
      <c r="D33" s="71"/>
      <c r="E33" s="72"/>
      <c r="F33" s="73"/>
      <c r="G33" s="64"/>
      <c r="H33" s="65" t="n">
        <f aca="false">IF(AND(F33*16.96/1000&lt;30,F33&lt;&gt;""),31.35,F33*16.96/1000)</f>
        <v>0</v>
      </c>
      <c r="I33" s="65" t="n">
        <f aca="false">(H33*9/100)+H33</f>
        <v>0</v>
      </c>
      <c r="J33" s="65" t="n">
        <f aca="false">E33*3.73/1000</f>
        <v>0</v>
      </c>
      <c r="K33" s="65" t="n">
        <f aca="false">E33*4.17/1000</f>
        <v>0</v>
      </c>
      <c r="L33" s="66" t="n">
        <f aca="false">F33*4.68/1000</f>
        <v>0</v>
      </c>
      <c r="M33" s="66" t="n">
        <f aca="false">F33*5.25/1000</f>
        <v>0</v>
      </c>
      <c r="N33" s="74"/>
      <c r="O33" s="75"/>
      <c r="P33" s="4"/>
      <c r="Q33" s="4"/>
    </row>
    <row r="34" customFormat="false" ht="14.25" hidden="false" customHeight="false" outlineLevel="0" collapsed="false">
      <c r="A34" s="69"/>
      <c r="B34" s="69"/>
      <c r="C34" s="76"/>
      <c r="D34" s="71"/>
      <c r="E34" s="72"/>
      <c r="F34" s="73"/>
      <c r="G34" s="64"/>
      <c r="H34" s="65" t="n">
        <f aca="false">IF(AND(F34*16.96/1000&lt;30,F34&lt;&gt;""),31.35,F34*16.96/1000)</f>
        <v>0</v>
      </c>
      <c r="I34" s="65" t="n">
        <f aca="false">(H34*9/100)+H34</f>
        <v>0</v>
      </c>
      <c r="J34" s="65" t="n">
        <f aca="false">E34*3.73/1000</f>
        <v>0</v>
      </c>
      <c r="K34" s="65" t="n">
        <f aca="false">E34*4.17/1000</f>
        <v>0</v>
      </c>
      <c r="L34" s="66" t="n">
        <f aca="false">F34*4.68/1000</f>
        <v>0</v>
      </c>
      <c r="M34" s="66" t="n">
        <f aca="false">F34*5.25/1000</f>
        <v>0</v>
      </c>
      <c r="N34" s="74"/>
      <c r="O34" s="75"/>
      <c r="P34" s="4"/>
      <c r="Q34" s="4"/>
    </row>
    <row r="35" customFormat="false" ht="14.25" hidden="false" customHeight="false" outlineLevel="0" collapsed="false">
      <c r="A35" s="69"/>
      <c r="B35" s="69"/>
      <c r="C35" s="76"/>
      <c r="D35" s="71"/>
      <c r="E35" s="72"/>
      <c r="F35" s="73"/>
      <c r="G35" s="64"/>
      <c r="H35" s="65" t="n">
        <f aca="false">IF(AND(F35*16.96/1000&lt;30,F35&lt;&gt;""),31.35,F35*16.96/1000)</f>
        <v>0</v>
      </c>
      <c r="I35" s="65" t="n">
        <f aca="false">(H35*9/100)+H35</f>
        <v>0</v>
      </c>
      <c r="J35" s="65" t="n">
        <f aca="false">E35*3.73/1000</f>
        <v>0</v>
      </c>
      <c r="K35" s="65" t="n">
        <f aca="false">E35*4.17/1000</f>
        <v>0</v>
      </c>
      <c r="L35" s="66" t="n">
        <f aca="false">F35*4.68/1000</f>
        <v>0</v>
      </c>
      <c r="M35" s="66" t="n">
        <f aca="false">F35*5.25/1000</f>
        <v>0</v>
      </c>
      <c r="N35" s="74"/>
      <c r="O35" s="75"/>
      <c r="P35" s="4"/>
      <c r="Q35" s="4"/>
    </row>
    <row r="36" customFormat="false" ht="14.25" hidden="false" customHeight="false" outlineLevel="0" collapsed="false">
      <c r="A36" s="69"/>
      <c r="B36" s="69"/>
      <c r="C36" s="76"/>
      <c r="D36" s="71"/>
      <c r="E36" s="72"/>
      <c r="F36" s="73"/>
      <c r="G36" s="64"/>
      <c r="H36" s="65" t="n">
        <f aca="false">IF(AND(F36*16.96/1000&lt;30,F36&lt;&gt;""),31.35,F36*16.96/1000)</f>
        <v>0</v>
      </c>
      <c r="I36" s="65" t="n">
        <f aca="false">(H36*9/100)+H36</f>
        <v>0</v>
      </c>
      <c r="J36" s="65" t="n">
        <f aca="false">E36*3.73/1000</f>
        <v>0</v>
      </c>
      <c r="K36" s="65" t="n">
        <f aca="false">E36*4.17/1000</f>
        <v>0</v>
      </c>
      <c r="L36" s="66" t="n">
        <f aca="false">F36*4.68/1000</f>
        <v>0</v>
      </c>
      <c r="M36" s="66" t="n">
        <f aca="false">F36*5.25/1000</f>
        <v>0</v>
      </c>
      <c r="N36" s="74"/>
      <c r="O36" s="75"/>
      <c r="P36" s="4"/>
      <c r="Q36" s="4"/>
    </row>
    <row r="37" customFormat="false" ht="14.25" hidden="false" customHeight="false" outlineLevel="0" collapsed="false">
      <c r="A37" s="69"/>
      <c r="B37" s="69"/>
      <c r="C37" s="76"/>
      <c r="D37" s="71"/>
      <c r="E37" s="72"/>
      <c r="F37" s="73"/>
      <c r="G37" s="64"/>
      <c r="H37" s="65" t="n">
        <f aca="false">IF(AND(F37*16.96/1000&lt;30,F37&lt;&gt;""),31.35,F37*16.96/1000)</f>
        <v>0</v>
      </c>
      <c r="I37" s="65" t="n">
        <f aca="false">(H37*9/100)+H37</f>
        <v>0</v>
      </c>
      <c r="J37" s="65" t="n">
        <f aca="false">E37*3.73/1000</f>
        <v>0</v>
      </c>
      <c r="K37" s="65" t="n">
        <f aca="false">E37*4.17/1000</f>
        <v>0</v>
      </c>
      <c r="L37" s="66" t="n">
        <f aca="false">F37*4.68/1000</f>
        <v>0</v>
      </c>
      <c r="M37" s="66" t="n">
        <f aca="false">F37*5.25/1000</f>
        <v>0</v>
      </c>
      <c r="N37" s="74"/>
      <c r="O37" s="75"/>
      <c r="P37" s="4"/>
      <c r="Q37" s="4"/>
    </row>
    <row r="38" customFormat="false" ht="14.25" hidden="false" customHeight="false" outlineLevel="0" collapsed="false">
      <c r="A38" s="69"/>
      <c r="B38" s="69"/>
      <c r="C38" s="76"/>
      <c r="D38" s="71"/>
      <c r="E38" s="72"/>
      <c r="F38" s="73"/>
      <c r="G38" s="64"/>
      <c r="H38" s="65" t="n">
        <f aca="false">IF(AND(F38*16.96/1000&lt;30,F38&lt;&gt;""),31.35,F38*16.96/1000)</f>
        <v>0</v>
      </c>
      <c r="I38" s="65" t="n">
        <f aca="false">(H38*9/100)+H38</f>
        <v>0</v>
      </c>
      <c r="J38" s="65" t="n">
        <f aca="false">E38*3.73/1000</f>
        <v>0</v>
      </c>
      <c r="K38" s="65" t="n">
        <f aca="false">E38*4.17/1000</f>
        <v>0</v>
      </c>
      <c r="L38" s="66" t="n">
        <f aca="false">F38*4.68/1000</f>
        <v>0</v>
      </c>
      <c r="M38" s="66" t="n">
        <f aca="false">F38*5.25/1000</f>
        <v>0</v>
      </c>
      <c r="N38" s="74"/>
      <c r="O38" s="75"/>
      <c r="P38" s="4"/>
      <c r="Q38" s="4"/>
    </row>
    <row r="39" customFormat="false" ht="14.25" hidden="false" customHeight="false" outlineLevel="0" collapsed="false">
      <c r="A39" s="69"/>
      <c r="B39" s="69"/>
      <c r="C39" s="76"/>
      <c r="D39" s="71"/>
      <c r="E39" s="72"/>
      <c r="F39" s="73"/>
      <c r="G39" s="64"/>
      <c r="H39" s="65" t="n">
        <f aca="false">IF(AND(F39*16.96/1000&lt;30,F39&lt;&gt;""),31.35,F39*16.96/1000)</f>
        <v>0</v>
      </c>
      <c r="I39" s="65" t="n">
        <f aca="false">(H39*9/100)+H39</f>
        <v>0</v>
      </c>
      <c r="J39" s="65" t="n">
        <f aca="false">E39*3.73/1000</f>
        <v>0</v>
      </c>
      <c r="K39" s="65" t="n">
        <f aca="false">E39*4.17/1000</f>
        <v>0</v>
      </c>
      <c r="L39" s="66" t="n">
        <f aca="false">F39*4.68/1000</f>
        <v>0</v>
      </c>
      <c r="M39" s="66" t="n">
        <f aca="false">F39*5.25/1000</f>
        <v>0</v>
      </c>
      <c r="N39" s="74"/>
      <c r="O39" s="75"/>
      <c r="P39" s="4"/>
      <c r="Q39" s="4"/>
    </row>
    <row r="40" customFormat="false" ht="14.25" hidden="false" customHeight="false" outlineLevel="0" collapsed="false">
      <c r="A40" s="69"/>
      <c r="B40" s="69"/>
      <c r="C40" s="76"/>
      <c r="D40" s="71"/>
      <c r="E40" s="72"/>
      <c r="F40" s="73"/>
      <c r="G40" s="64"/>
      <c r="H40" s="65" t="n">
        <f aca="false">IF(AND(F40*16.96/1000&lt;30,F40&lt;&gt;""),31.35,F40*16.96/1000)</f>
        <v>0</v>
      </c>
      <c r="I40" s="65" t="n">
        <f aca="false">(H40*9/100)+H40</f>
        <v>0</v>
      </c>
      <c r="J40" s="65" t="n">
        <f aca="false">E40*3.73/1000</f>
        <v>0</v>
      </c>
      <c r="K40" s="65" t="n">
        <f aca="false">E40*4.17/1000</f>
        <v>0</v>
      </c>
      <c r="L40" s="66" t="n">
        <f aca="false">F40*4.68/1000</f>
        <v>0</v>
      </c>
      <c r="M40" s="66" t="n">
        <f aca="false">F40*5.25/1000</f>
        <v>0</v>
      </c>
      <c r="N40" s="74"/>
      <c r="O40" s="75"/>
      <c r="P40" s="4"/>
      <c r="Q40" s="4"/>
    </row>
    <row r="41" customFormat="false" ht="14.25" hidden="false" customHeight="false" outlineLevel="0" collapsed="false">
      <c r="A41" s="69"/>
      <c r="B41" s="69"/>
      <c r="C41" s="76"/>
      <c r="D41" s="71"/>
      <c r="E41" s="72"/>
      <c r="F41" s="73"/>
      <c r="G41" s="64"/>
      <c r="H41" s="65" t="n">
        <f aca="false">IF(AND(F41*16.96/1000&lt;30,F41&lt;&gt;""),31.35,F41*16.96/1000)</f>
        <v>0</v>
      </c>
      <c r="I41" s="65" t="n">
        <f aca="false">(H41*9/100)+H41</f>
        <v>0</v>
      </c>
      <c r="J41" s="65" t="n">
        <f aca="false">E41*3.73/1000</f>
        <v>0</v>
      </c>
      <c r="K41" s="65" t="n">
        <f aca="false">E41*4.17/1000</f>
        <v>0</v>
      </c>
      <c r="L41" s="66" t="n">
        <f aca="false">F41*4.68/1000</f>
        <v>0</v>
      </c>
      <c r="M41" s="66" t="n">
        <f aca="false">F41*5.25/1000</f>
        <v>0</v>
      </c>
      <c r="N41" s="74"/>
      <c r="O41" s="75"/>
      <c r="P41" s="4"/>
      <c r="Q41" s="4"/>
    </row>
    <row r="42" customFormat="false" ht="14.25" hidden="false" customHeight="false" outlineLevel="0" collapsed="false">
      <c r="A42" s="69"/>
      <c r="B42" s="69"/>
      <c r="C42" s="76"/>
      <c r="D42" s="71"/>
      <c r="E42" s="72"/>
      <c r="F42" s="73"/>
      <c r="G42" s="64"/>
      <c r="H42" s="65" t="n">
        <f aca="false">IF(AND(F42*16.96/1000&lt;30,F42&lt;&gt;""),31.35,F42*16.96/1000)</f>
        <v>0</v>
      </c>
      <c r="I42" s="65" t="n">
        <f aca="false">(H42*9/100)+H42</f>
        <v>0</v>
      </c>
      <c r="J42" s="65" t="n">
        <f aca="false">E42*3.73/1000</f>
        <v>0</v>
      </c>
      <c r="K42" s="65" t="n">
        <f aca="false">E42*4.17/1000</f>
        <v>0</v>
      </c>
      <c r="L42" s="66" t="n">
        <f aca="false">F42*4.68/1000</f>
        <v>0</v>
      </c>
      <c r="M42" s="66" t="n">
        <f aca="false">F42*5.25/1000</f>
        <v>0</v>
      </c>
      <c r="N42" s="74"/>
      <c r="O42" s="75"/>
      <c r="P42" s="4"/>
      <c r="Q42" s="4"/>
    </row>
    <row r="43" customFormat="false" ht="14.25" hidden="false" customHeight="false" outlineLevel="0" collapsed="false">
      <c r="A43" s="69"/>
      <c r="B43" s="69"/>
      <c r="C43" s="76"/>
      <c r="D43" s="71"/>
      <c r="E43" s="72"/>
      <c r="F43" s="73"/>
      <c r="G43" s="64"/>
      <c r="H43" s="65" t="n">
        <f aca="false">IF(AND(F43*16.96/1000&lt;30,F43&lt;&gt;""),31.35,F43*16.96/1000)</f>
        <v>0</v>
      </c>
      <c r="I43" s="65" t="n">
        <f aca="false">(H43*9/100)+H43</f>
        <v>0</v>
      </c>
      <c r="J43" s="65" t="n">
        <f aca="false">E43*3.73/1000</f>
        <v>0</v>
      </c>
      <c r="K43" s="65" t="n">
        <f aca="false">E43*4.17/1000</f>
        <v>0</v>
      </c>
      <c r="L43" s="66" t="n">
        <f aca="false">F43*4.68/1000</f>
        <v>0</v>
      </c>
      <c r="M43" s="66" t="n">
        <f aca="false">F43*5.25/1000</f>
        <v>0</v>
      </c>
      <c r="N43" s="74"/>
      <c r="O43" s="75"/>
      <c r="P43" s="4"/>
      <c r="Q43" s="4"/>
    </row>
    <row r="44" customFormat="false" ht="14.25" hidden="false" customHeight="false" outlineLevel="0" collapsed="false">
      <c r="A44" s="69"/>
      <c r="B44" s="69"/>
      <c r="C44" s="76"/>
      <c r="D44" s="71"/>
      <c r="E44" s="72"/>
      <c r="F44" s="73"/>
      <c r="G44" s="64"/>
      <c r="H44" s="65" t="n">
        <f aca="false">IF(AND(F44*16.96/1000&lt;30,F44&lt;&gt;""),31.35,F44*16.96/1000)</f>
        <v>0</v>
      </c>
      <c r="I44" s="65" t="n">
        <f aca="false">(H44*9/100)+H44</f>
        <v>0</v>
      </c>
      <c r="J44" s="65" t="n">
        <f aca="false">E44*3.73/1000</f>
        <v>0</v>
      </c>
      <c r="K44" s="65" t="n">
        <f aca="false">E44*4.17/1000</f>
        <v>0</v>
      </c>
      <c r="L44" s="66" t="n">
        <f aca="false">F44*4.68/1000</f>
        <v>0</v>
      </c>
      <c r="M44" s="66" t="n">
        <f aca="false">F44*5.25/1000</f>
        <v>0</v>
      </c>
      <c r="N44" s="74"/>
      <c r="O44" s="75"/>
      <c r="P44" s="4"/>
      <c r="Q44" s="4"/>
    </row>
    <row r="45" customFormat="false" ht="14.25" hidden="false" customHeight="false" outlineLevel="0" collapsed="false">
      <c r="A45" s="69"/>
      <c r="B45" s="69"/>
      <c r="C45" s="76"/>
      <c r="D45" s="71"/>
      <c r="E45" s="72"/>
      <c r="F45" s="73"/>
      <c r="G45" s="64"/>
      <c r="H45" s="65" t="n">
        <f aca="false">IF(AND(F45*16.96/1000&lt;30,F45&lt;&gt;""),31.35,F45*16.96/1000)</f>
        <v>0</v>
      </c>
      <c r="I45" s="65" t="n">
        <f aca="false">(H45*9/100)+H45</f>
        <v>0</v>
      </c>
      <c r="J45" s="65" t="n">
        <f aca="false">E45*3.73/1000</f>
        <v>0</v>
      </c>
      <c r="K45" s="65" t="n">
        <f aca="false">E45*4.17/1000</f>
        <v>0</v>
      </c>
      <c r="L45" s="66" t="n">
        <f aca="false">F45*4.68/1000</f>
        <v>0</v>
      </c>
      <c r="M45" s="66" t="n">
        <f aca="false">F45*5.25/1000</f>
        <v>0</v>
      </c>
      <c r="N45" s="74"/>
      <c r="O45" s="75"/>
      <c r="P45" s="4"/>
      <c r="Q45" s="4"/>
    </row>
    <row r="46" customFormat="false" ht="14.25" hidden="false" customHeight="false" outlineLevel="0" collapsed="false">
      <c r="A46" s="69"/>
      <c r="B46" s="69"/>
      <c r="C46" s="76"/>
      <c r="D46" s="71"/>
      <c r="E46" s="72"/>
      <c r="F46" s="73"/>
      <c r="G46" s="64"/>
      <c r="H46" s="65" t="n">
        <f aca="false">IF(AND(F46*16.96/1000&lt;30,F46&lt;&gt;""),31.35,F46*16.96/1000)</f>
        <v>0</v>
      </c>
      <c r="I46" s="65" t="n">
        <f aca="false">(H46*9/100)+H46</f>
        <v>0</v>
      </c>
      <c r="J46" s="65" t="n">
        <f aca="false">E46*3.73/1000</f>
        <v>0</v>
      </c>
      <c r="K46" s="65" t="n">
        <f aca="false">E46*4.17/1000</f>
        <v>0</v>
      </c>
      <c r="L46" s="66" t="n">
        <f aca="false">F46*4.68/1000</f>
        <v>0</v>
      </c>
      <c r="M46" s="66" t="n">
        <f aca="false">F46*5.25/1000</f>
        <v>0</v>
      </c>
      <c r="N46" s="74"/>
      <c r="O46" s="75"/>
      <c r="P46" s="4"/>
      <c r="Q46" s="4"/>
    </row>
    <row r="47" customFormat="false" ht="14.25" hidden="false" customHeight="false" outlineLevel="0" collapsed="false">
      <c r="A47" s="69"/>
      <c r="B47" s="69"/>
      <c r="C47" s="76"/>
      <c r="D47" s="71"/>
      <c r="E47" s="72"/>
      <c r="F47" s="73"/>
      <c r="G47" s="64"/>
      <c r="H47" s="65" t="n">
        <f aca="false">IF(AND(F47*16.96/1000&lt;30,F47&lt;&gt;""),31.35,F47*16.96/1000)</f>
        <v>0</v>
      </c>
      <c r="I47" s="65" t="n">
        <f aca="false">(H47*9/100)+H47</f>
        <v>0</v>
      </c>
      <c r="J47" s="65" t="n">
        <f aca="false">E47*3.73/1000</f>
        <v>0</v>
      </c>
      <c r="K47" s="65" t="n">
        <f aca="false">E47*4.17/1000</f>
        <v>0</v>
      </c>
      <c r="L47" s="66" t="n">
        <f aca="false">F47*4.68/1000</f>
        <v>0</v>
      </c>
      <c r="M47" s="66" t="n">
        <f aca="false">F47*5.25/1000</f>
        <v>0</v>
      </c>
      <c r="N47" s="74"/>
      <c r="O47" s="75"/>
      <c r="P47" s="4"/>
      <c r="Q47" s="4"/>
    </row>
    <row r="48" customFormat="false" ht="14.25" hidden="false" customHeight="false" outlineLevel="0" collapsed="false">
      <c r="A48" s="69"/>
      <c r="B48" s="69"/>
      <c r="C48" s="76"/>
      <c r="D48" s="71"/>
      <c r="E48" s="72"/>
      <c r="F48" s="73"/>
      <c r="G48" s="64"/>
      <c r="H48" s="65" t="n">
        <f aca="false">IF(AND(F48*16.96/1000&lt;30,F48&lt;&gt;""),31.35,F48*16.96/1000)</f>
        <v>0</v>
      </c>
      <c r="I48" s="65" t="n">
        <f aca="false">(H48*9/100)+H48</f>
        <v>0</v>
      </c>
      <c r="J48" s="65" t="n">
        <f aca="false">E48*3.73/1000</f>
        <v>0</v>
      </c>
      <c r="K48" s="65" t="n">
        <f aca="false">E48*4.17/1000</f>
        <v>0</v>
      </c>
      <c r="L48" s="66" t="n">
        <f aca="false">F48*4.68/1000</f>
        <v>0</v>
      </c>
      <c r="M48" s="66" t="n">
        <f aca="false">F48*5.25/1000</f>
        <v>0</v>
      </c>
      <c r="N48" s="74"/>
      <c r="O48" s="75"/>
      <c r="P48" s="4"/>
      <c r="Q48" s="4"/>
    </row>
    <row r="49" customFormat="false" ht="14.25" hidden="false" customHeight="false" outlineLevel="0" collapsed="false">
      <c r="A49" s="69"/>
      <c r="B49" s="69"/>
      <c r="C49" s="76"/>
      <c r="D49" s="71"/>
      <c r="E49" s="72"/>
      <c r="F49" s="73"/>
      <c r="G49" s="64"/>
      <c r="H49" s="65" t="n">
        <f aca="false">IF(AND(F49*16.96/1000&lt;30,F49&lt;&gt;""),31.35,F49*16.96/1000)</f>
        <v>0</v>
      </c>
      <c r="I49" s="65" t="n">
        <f aca="false">(H49*9/100)+H49</f>
        <v>0</v>
      </c>
      <c r="J49" s="65" t="n">
        <f aca="false">E49*3.73/1000</f>
        <v>0</v>
      </c>
      <c r="K49" s="65" t="n">
        <f aca="false">E49*4.17/1000</f>
        <v>0</v>
      </c>
      <c r="L49" s="66" t="n">
        <f aca="false">F49*4.68/1000</f>
        <v>0</v>
      </c>
      <c r="M49" s="66" t="n">
        <f aca="false">F49*5.25/1000</f>
        <v>0</v>
      </c>
      <c r="N49" s="74"/>
      <c r="O49" s="75"/>
      <c r="P49" s="4"/>
      <c r="Q49" s="4"/>
    </row>
    <row r="50" customFormat="false" ht="14.25" hidden="false" customHeight="false" outlineLevel="0" collapsed="false">
      <c r="A50" s="69"/>
      <c r="B50" s="69"/>
      <c r="C50" s="76"/>
      <c r="D50" s="71"/>
      <c r="E50" s="72"/>
      <c r="F50" s="73"/>
      <c r="G50" s="64"/>
      <c r="H50" s="65" t="n">
        <f aca="false">IF(AND(F50*16.96/1000&lt;30,F50&lt;&gt;""),31.35,F50*16.96/1000)</f>
        <v>0</v>
      </c>
      <c r="I50" s="65" t="n">
        <f aca="false">(H50*9/100)+H50</f>
        <v>0</v>
      </c>
      <c r="J50" s="65" t="n">
        <f aca="false">E50*3.73/1000</f>
        <v>0</v>
      </c>
      <c r="K50" s="65" t="n">
        <f aca="false">E50*4.17/1000</f>
        <v>0</v>
      </c>
      <c r="L50" s="66" t="n">
        <f aca="false">F50*4.68/1000</f>
        <v>0</v>
      </c>
      <c r="M50" s="66" t="n">
        <f aca="false">F50*5.25/1000</f>
        <v>0</v>
      </c>
      <c r="N50" s="74"/>
      <c r="O50" s="75"/>
      <c r="P50" s="4"/>
      <c r="Q50" s="4"/>
    </row>
    <row r="51" customFormat="false" ht="14.25" hidden="false" customHeight="false" outlineLevel="0" collapsed="false">
      <c r="A51" s="69"/>
      <c r="B51" s="69"/>
      <c r="C51" s="76"/>
      <c r="D51" s="71"/>
      <c r="E51" s="72"/>
      <c r="F51" s="73"/>
      <c r="G51" s="64"/>
      <c r="H51" s="65" t="n">
        <f aca="false">IF(AND(F51*16.96/1000&lt;30,F51&lt;&gt;""),31.35,F51*16.96/1000)</f>
        <v>0</v>
      </c>
      <c r="I51" s="65" t="n">
        <f aca="false">(H51*9/100)+H51</f>
        <v>0</v>
      </c>
      <c r="J51" s="65" t="n">
        <f aca="false">E51*3.73/1000</f>
        <v>0</v>
      </c>
      <c r="K51" s="65" t="n">
        <f aca="false">E51*4.17/1000</f>
        <v>0</v>
      </c>
      <c r="L51" s="66" t="n">
        <f aca="false">F51*4.68/1000</f>
        <v>0</v>
      </c>
      <c r="M51" s="66" t="n">
        <f aca="false">F51*5.25/1000</f>
        <v>0</v>
      </c>
      <c r="N51" s="74"/>
      <c r="O51" s="75"/>
      <c r="P51" s="4"/>
      <c r="Q51" s="4"/>
    </row>
    <row r="52" customFormat="false" ht="14.25" hidden="false" customHeight="false" outlineLevel="0" collapsed="false">
      <c r="A52" s="69"/>
      <c r="B52" s="69"/>
      <c r="C52" s="76"/>
      <c r="D52" s="71"/>
      <c r="E52" s="72"/>
      <c r="F52" s="73"/>
      <c r="G52" s="64"/>
      <c r="H52" s="65" t="n">
        <f aca="false">IF(AND(F52*16.96/1000&lt;30,F52&lt;&gt;""),31.35,F52*16.96/1000)</f>
        <v>0</v>
      </c>
      <c r="I52" s="65" t="n">
        <f aca="false">(H52*9/100)+H52</f>
        <v>0</v>
      </c>
      <c r="J52" s="65" t="n">
        <f aca="false">E52*3.73/1000</f>
        <v>0</v>
      </c>
      <c r="K52" s="65" t="n">
        <f aca="false">E52*4.17/1000</f>
        <v>0</v>
      </c>
      <c r="L52" s="66" t="n">
        <f aca="false">F52*4.68/1000</f>
        <v>0</v>
      </c>
      <c r="M52" s="66" t="n">
        <f aca="false">F52*5.25/1000</f>
        <v>0</v>
      </c>
      <c r="N52" s="74"/>
      <c r="O52" s="75"/>
      <c r="P52" s="4"/>
      <c r="Q52" s="4"/>
    </row>
    <row r="53" customFormat="false" ht="14.25" hidden="false" customHeight="false" outlineLevel="0" collapsed="false">
      <c r="A53" s="69"/>
      <c r="B53" s="69"/>
      <c r="C53" s="76"/>
      <c r="D53" s="71"/>
      <c r="E53" s="72"/>
      <c r="F53" s="73"/>
      <c r="G53" s="64"/>
      <c r="H53" s="65" t="n">
        <f aca="false">IF(AND(F53*16.96/1000&lt;30,F53&lt;&gt;""),31.35,F53*16.96/1000)</f>
        <v>0</v>
      </c>
      <c r="I53" s="65" t="n">
        <f aca="false">(H53*9/100)+H53</f>
        <v>0</v>
      </c>
      <c r="J53" s="65" t="n">
        <f aca="false">E53*3.73/1000</f>
        <v>0</v>
      </c>
      <c r="K53" s="65" t="n">
        <f aca="false">E53*4.17/1000</f>
        <v>0</v>
      </c>
      <c r="L53" s="66" t="n">
        <f aca="false">F53*4.68/1000</f>
        <v>0</v>
      </c>
      <c r="M53" s="66" t="n">
        <f aca="false">F53*5.25/1000</f>
        <v>0</v>
      </c>
      <c r="N53" s="74"/>
      <c r="O53" s="75"/>
      <c r="P53" s="4"/>
      <c r="Q53" s="4"/>
    </row>
    <row r="54" customFormat="false" ht="14.25" hidden="false" customHeight="false" outlineLevel="0" collapsed="false">
      <c r="A54" s="69"/>
      <c r="B54" s="69"/>
      <c r="C54" s="76"/>
      <c r="D54" s="71"/>
      <c r="E54" s="72"/>
      <c r="F54" s="73"/>
      <c r="G54" s="64"/>
      <c r="H54" s="65" t="n">
        <f aca="false">IF(AND(F54*16.96/1000&lt;30,F54&lt;&gt;""),31.35,F54*16.96/1000)</f>
        <v>0</v>
      </c>
      <c r="I54" s="65" t="n">
        <f aca="false">(H54*9/100)+H54</f>
        <v>0</v>
      </c>
      <c r="J54" s="65" t="n">
        <f aca="false">E54*3.73/1000</f>
        <v>0</v>
      </c>
      <c r="K54" s="65" t="n">
        <f aca="false">E54*4.17/1000</f>
        <v>0</v>
      </c>
      <c r="L54" s="66" t="n">
        <f aca="false">F54*4.68/1000</f>
        <v>0</v>
      </c>
      <c r="M54" s="66" t="n">
        <f aca="false">F54*5.25/1000</f>
        <v>0</v>
      </c>
      <c r="N54" s="74"/>
      <c r="O54" s="75"/>
      <c r="P54" s="4"/>
      <c r="Q54" s="4"/>
    </row>
    <row r="55" customFormat="false" ht="14.25" hidden="false" customHeight="false" outlineLevel="0" collapsed="false">
      <c r="A55" s="69"/>
      <c r="B55" s="69"/>
      <c r="C55" s="76"/>
      <c r="D55" s="71"/>
      <c r="E55" s="72"/>
      <c r="F55" s="73"/>
      <c r="G55" s="64"/>
      <c r="H55" s="65" t="n">
        <f aca="false">IF(AND(F55*16.96/1000&lt;30,F55&lt;&gt;""),31.35,F55*16.96/1000)</f>
        <v>0</v>
      </c>
      <c r="I55" s="65" t="n">
        <f aca="false">(H55*9/100)+H55</f>
        <v>0</v>
      </c>
      <c r="J55" s="65" t="n">
        <f aca="false">E55*3.73/1000</f>
        <v>0</v>
      </c>
      <c r="K55" s="65" t="n">
        <f aca="false">E55*4.17/1000</f>
        <v>0</v>
      </c>
      <c r="L55" s="66" t="n">
        <f aca="false">F55*4.68/1000</f>
        <v>0</v>
      </c>
      <c r="M55" s="66" t="n">
        <f aca="false">F55*5.25/1000</f>
        <v>0</v>
      </c>
      <c r="N55" s="74"/>
      <c r="O55" s="75"/>
      <c r="P55" s="4"/>
      <c r="Q55" s="4"/>
    </row>
    <row r="56" customFormat="false" ht="14.25" hidden="false" customHeight="false" outlineLevel="0" collapsed="false">
      <c r="A56" s="69"/>
      <c r="B56" s="69"/>
      <c r="C56" s="76"/>
      <c r="D56" s="71"/>
      <c r="E56" s="72"/>
      <c r="F56" s="73"/>
      <c r="G56" s="64"/>
      <c r="H56" s="65" t="n">
        <f aca="false">IF(AND(F56*16.96/1000&lt;30,F56&lt;&gt;""),31.35,F56*16.96/1000)</f>
        <v>0</v>
      </c>
      <c r="I56" s="65" t="n">
        <f aca="false">(H56*9/100)+H56</f>
        <v>0</v>
      </c>
      <c r="J56" s="65" t="n">
        <f aca="false">E56*3.73/1000</f>
        <v>0</v>
      </c>
      <c r="K56" s="65" t="n">
        <f aca="false">E56*4.17/1000</f>
        <v>0</v>
      </c>
      <c r="L56" s="66" t="n">
        <f aca="false">F56*4.68/1000</f>
        <v>0</v>
      </c>
      <c r="M56" s="66" t="n">
        <f aca="false">F56*5.25/1000</f>
        <v>0</v>
      </c>
      <c r="N56" s="74"/>
      <c r="O56" s="75"/>
      <c r="P56" s="4"/>
      <c r="Q56" s="4"/>
    </row>
    <row r="57" customFormat="false" ht="14.25" hidden="false" customHeight="false" outlineLevel="0" collapsed="false">
      <c r="A57" s="69"/>
      <c r="B57" s="69"/>
      <c r="C57" s="76"/>
      <c r="D57" s="71"/>
      <c r="E57" s="72"/>
      <c r="F57" s="73"/>
      <c r="G57" s="64"/>
      <c r="H57" s="65" t="n">
        <f aca="false">IF(AND(F57*16.96/1000&lt;30,F57&lt;&gt;""),31.35,F57*16.96/1000)</f>
        <v>0</v>
      </c>
      <c r="I57" s="65" t="n">
        <f aca="false">(H57*9/100)+H57</f>
        <v>0</v>
      </c>
      <c r="J57" s="65" t="n">
        <f aca="false">E57*3.73/1000</f>
        <v>0</v>
      </c>
      <c r="K57" s="65" t="n">
        <f aca="false">E57*4.17/1000</f>
        <v>0</v>
      </c>
      <c r="L57" s="66" t="n">
        <f aca="false">F57*4.68/1000</f>
        <v>0</v>
      </c>
      <c r="M57" s="66" t="n">
        <f aca="false">F57*5.25/1000</f>
        <v>0</v>
      </c>
      <c r="N57" s="74"/>
      <c r="O57" s="75"/>
      <c r="P57" s="4"/>
      <c r="Q57" s="4"/>
    </row>
    <row r="58" customFormat="false" ht="14.25" hidden="false" customHeight="false" outlineLevel="0" collapsed="false">
      <c r="A58" s="69"/>
      <c r="B58" s="69"/>
      <c r="C58" s="76"/>
      <c r="D58" s="71"/>
      <c r="E58" s="72"/>
      <c r="F58" s="73"/>
      <c r="G58" s="64"/>
      <c r="H58" s="65" t="n">
        <f aca="false">IF(AND(F58*16.96/1000&lt;30,F58&lt;&gt;""),31.35,F58*16.96/1000)</f>
        <v>0</v>
      </c>
      <c r="I58" s="65" t="n">
        <f aca="false">(H58*9/100)+H58</f>
        <v>0</v>
      </c>
      <c r="J58" s="65" t="n">
        <f aca="false">E58*3.73/1000</f>
        <v>0</v>
      </c>
      <c r="K58" s="65" t="n">
        <f aca="false">E58*4.17/1000</f>
        <v>0</v>
      </c>
      <c r="L58" s="66" t="n">
        <f aca="false">F58*4.68/1000</f>
        <v>0</v>
      </c>
      <c r="M58" s="66" t="n">
        <f aca="false">F58*5.25/1000</f>
        <v>0</v>
      </c>
      <c r="N58" s="74"/>
      <c r="O58" s="75"/>
      <c r="P58" s="4"/>
      <c r="Q58" s="4"/>
    </row>
    <row r="59" customFormat="false" ht="14.25" hidden="false" customHeight="false" outlineLevel="0" collapsed="false">
      <c r="A59" s="69"/>
      <c r="B59" s="69"/>
      <c r="C59" s="76"/>
      <c r="D59" s="71"/>
      <c r="E59" s="72"/>
      <c r="F59" s="73"/>
      <c r="G59" s="64"/>
      <c r="H59" s="65" t="n">
        <f aca="false">IF(AND(F59*16.96/1000&lt;30,F59&lt;&gt;""),31.35,F59*16.96/1000)</f>
        <v>0</v>
      </c>
      <c r="I59" s="65" t="n">
        <f aca="false">(H59*9/100)+H59</f>
        <v>0</v>
      </c>
      <c r="J59" s="65" t="n">
        <f aca="false">E59*3.73/1000</f>
        <v>0</v>
      </c>
      <c r="K59" s="65" t="n">
        <f aca="false">E59*4.17/1000</f>
        <v>0</v>
      </c>
      <c r="L59" s="66" t="n">
        <f aca="false">F59*4.68/1000</f>
        <v>0</v>
      </c>
      <c r="M59" s="66" t="n">
        <f aca="false">F59*5.25/1000</f>
        <v>0</v>
      </c>
      <c r="N59" s="74"/>
      <c r="O59" s="75"/>
      <c r="P59" s="4"/>
      <c r="Q59" s="4"/>
    </row>
    <row r="60" customFormat="false" ht="14.25" hidden="false" customHeight="false" outlineLevel="0" collapsed="false">
      <c r="A60" s="69"/>
      <c r="B60" s="69"/>
      <c r="C60" s="76"/>
      <c r="D60" s="71"/>
      <c r="E60" s="72"/>
      <c r="F60" s="73"/>
      <c r="G60" s="64"/>
      <c r="H60" s="65" t="n">
        <f aca="false">IF(AND(F60*16.96/1000&lt;30,F60&lt;&gt;""),31.35,F60*16.96/1000)</f>
        <v>0</v>
      </c>
      <c r="I60" s="65" t="n">
        <f aca="false">(H60*9/100)+H60</f>
        <v>0</v>
      </c>
      <c r="J60" s="65" t="n">
        <f aca="false">E60*3.73/1000</f>
        <v>0</v>
      </c>
      <c r="K60" s="65" t="n">
        <f aca="false">E60*4.17/1000</f>
        <v>0</v>
      </c>
      <c r="L60" s="66" t="n">
        <f aca="false">F60*4.68/1000</f>
        <v>0</v>
      </c>
      <c r="M60" s="66" t="n">
        <f aca="false">F60*5.25/1000</f>
        <v>0</v>
      </c>
      <c r="N60" s="74"/>
      <c r="O60" s="75"/>
      <c r="P60" s="4"/>
      <c r="Q60" s="4"/>
    </row>
    <row r="61" customFormat="false" ht="14.25" hidden="false" customHeight="false" outlineLevel="0" collapsed="false">
      <c r="A61" s="69"/>
      <c r="B61" s="69"/>
      <c r="C61" s="76"/>
      <c r="D61" s="71"/>
      <c r="E61" s="72"/>
      <c r="F61" s="73"/>
      <c r="G61" s="64"/>
      <c r="H61" s="65" t="n">
        <f aca="false">IF(AND(F61*16.96/1000&lt;30,F61&lt;&gt;""),31.35,F61*16.96/1000)</f>
        <v>0</v>
      </c>
      <c r="I61" s="65" t="n">
        <f aca="false">(H61*9/100)+H61</f>
        <v>0</v>
      </c>
      <c r="J61" s="65" t="n">
        <f aca="false">E61*3.73/1000</f>
        <v>0</v>
      </c>
      <c r="K61" s="65" t="n">
        <f aca="false">E61*4.17/1000</f>
        <v>0</v>
      </c>
      <c r="L61" s="66" t="n">
        <f aca="false">F61*4.68/1000</f>
        <v>0</v>
      </c>
      <c r="M61" s="66" t="n">
        <f aca="false">F61*5.25/1000</f>
        <v>0</v>
      </c>
      <c r="N61" s="74"/>
      <c r="O61" s="75"/>
      <c r="P61" s="4"/>
      <c r="Q61" s="4"/>
    </row>
    <row r="62" customFormat="false" ht="14.25" hidden="false" customHeight="false" outlineLevel="0" collapsed="false">
      <c r="A62" s="69"/>
      <c r="B62" s="69"/>
      <c r="C62" s="76"/>
      <c r="D62" s="71"/>
      <c r="E62" s="72"/>
      <c r="F62" s="73"/>
      <c r="G62" s="64"/>
      <c r="H62" s="65" t="n">
        <f aca="false">IF(AND(F62*16.96/1000&lt;30,F62&lt;&gt;""),31.35,F62*16.96/1000)</f>
        <v>0</v>
      </c>
      <c r="I62" s="65" t="n">
        <f aca="false">(H62*9/100)+H62</f>
        <v>0</v>
      </c>
      <c r="J62" s="65" t="n">
        <f aca="false">E62*3.73/1000</f>
        <v>0</v>
      </c>
      <c r="K62" s="65" t="n">
        <f aca="false">E62*4.17/1000</f>
        <v>0</v>
      </c>
      <c r="L62" s="66" t="n">
        <f aca="false">F62*4.68/1000</f>
        <v>0</v>
      </c>
      <c r="M62" s="66" t="n">
        <f aca="false">F62*5.25/1000</f>
        <v>0</v>
      </c>
      <c r="N62" s="74"/>
      <c r="O62" s="75"/>
      <c r="P62" s="4"/>
      <c r="Q62" s="4"/>
    </row>
    <row r="63" customFormat="false" ht="14.25" hidden="false" customHeight="false" outlineLevel="0" collapsed="false">
      <c r="A63" s="69"/>
      <c r="B63" s="69"/>
      <c r="C63" s="76"/>
      <c r="D63" s="71"/>
      <c r="E63" s="72"/>
      <c r="F63" s="73"/>
      <c r="G63" s="64"/>
      <c r="H63" s="65" t="n">
        <f aca="false">IF(AND(F63*16.96/1000&lt;30,F63&lt;&gt;""),31.35,F63*16.96/1000)</f>
        <v>0</v>
      </c>
      <c r="I63" s="65" t="n">
        <f aca="false">(H63*9/100)+H63</f>
        <v>0</v>
      </c>
      <c r="J63" s="65" t="n">
        <f aca="false">E63*3.73/1000</f>
        <v>0</v>
      </c>
      <c r="K63" s="65" t="n">
        <f aca="false">E63*4.17/1000</f>
        <v>0</v>
      </c>
      <c r="L63" s="66" t="n">
        <f aca="false">F63*4.68/1000</f>
        <v>0</v>
      </c>
      <c r="M63" s="66" t="n">
        <f aca="false">F63*5.25/1000</f>
        <v>0</v>
      </c>
      <c r="N63" s="74"/>
      <c r="O63" s="75"/>
      <c r="P63" s="4"/>
      <c r="Q63" s="4"/>
    </row>
    <row r="64" customFormat="false" ht="14.25" hidden="false" customHeight="false" outlineLevel="0" collapsed="false">
      <c r="A64" s="69"/>
      <c r="B64" s="69"/>
      <c r="C64" s="76"/>
      <c r="D64" s="71"/>
      <c r="E64" s="72"/>
      <c r="F64" s="73"/>
      <c r="G64" s="64"/>
      <c r="H64" s="65" t="n">
        <f aca="false">IF(AND(F64*16.96/1000&lt;30,F64&lt;&gt;""),31.35,F64*16.96/1000)</f>
        <v>0</v>
      </c>
      <c r="I64" s="65" t="n">
        <f aca="false">(H64*9/100)+H64</f>
        <v>0</v>
      </c>
      <c r="J64" s="65" t="n">
        <f aca="false">E64*3.73/1000</f>
        <v>0</v>
      </c>
      <c r="K64" s="65" t="n">
        <f aca="false">E64*4.17/1000</f>
        <v>0</v>
      </c>
      <c r="L64" s="66" t="n">
        <f aca="false">F64*4.68/1000</f>
        <v>0</v>
      </c>
      <c r="M64" s="66" t="n">
        <f aca="false">F64*5.25/1000</f>
        <v>0</v>
      </c>
      <c r="N64" s="74"/>
      <c r="O64" s="75"/>
      <c r="P64" s="4"/>
      <c r="Q64" s="4"/>
    </row>
    <row r="65" customFormat="false" ht="14.25" hidden="false" customHeight="false" outlineLevel="0" collapsed="false">
      <c r="A65" s="69"/>
      <c r="B65" s="69"/>
      <c r="C65" s="76"/>
      <c r="D65" s="71"/>
      <c r="E65" s="72"/>
      <c r="F65" s="73"/>
      <c r="G65" s="64"/>
      <c r="H65" s="65" t="n">
        <f aca="false">IF(AND(F65*16.96/1000&lt;30,F65&lt;&gt;""),31.35,F65*16.96/1000)</f>
        <v>0</v>
      </c>
      <c r="I65" s="65" t="n">
        <f aca="false">(H65*9/100)+H65</f>
        <v>0</v>
      </c>
      <c r="J65" s="65" t="n">
        <f aca="false">E65*3.73/1000</f>
        <v>0</v>
      </c>
      <c r="K65" s="65" t="n">
        <f aca="false">E65*4.17/1000</f>
        <v>0</v>
      </c>
      <c r="L65" s="66" t="n">
        <f aca="false">F65*4.68/1000</f>
        <v>0</v>
      </c>
      <c r="M65" s="66" t="n">
        <f aca="false">F65*5.25/1000</f>
        <v>0</v>
      </c>
      <c r="N65" s="74"/>
      <c r="O65" s="75"/>
      <c r="P65" s="4"/>
      <c r="Q65" s="4"/>
    </row>
    <row r="66" customFormat="false" ht="14.25" hidden="false" customHeight="false" outlineLevel="0" collapsed="false">
      <c r="A66" s="69"/>
      <c r="B66" s="69"/>
      <c r="C66" s="76"/>
      <c r="D66" s="71"/>
      <c r="E66" s="72"/>
      <c r="F66" s="73"/>
      <c r="G66" s="64"/>
      <c r="H66" s="65" t="n">
        <f aca="false">IF(AND(F66*16.96/1000&lt;30,F66&lt;&gt;""),31.35,F66*16.96/1000)</f>
        <v>0</v>
      </c>
      <c r="I66" s="65" t="n">
        <f aca="false">(H66*9/100)+H66</f>
        <v>0</v>
      </c>
      <c r="J66" s="65" t="n">
        <f aca="false">E66*3.73/1000</f>
        <v>0</v>
      </c>
      <c r="K66" s="65" t="n">
        <f aca="false">E66*4.17/1000</f>
        <v>0</v>
      </c>
      <c r="L66" s="66" t="n">
        <f aca="false">F66*4.68/1000</f>
        <v>0</v>
      </c>
      <c r="M66" s="66" t="n">
        <f aca="false">F66*5.25/1000</f>
        <v>0</v>
      </c>
      <c r="N66" s="74"/>
      <c r="O66" s="75"/>
      <c r="P66" s="4"/>
      <c r="Q66" s="4"/>
    </row>
    <row r="67" customFormat="false" ht="14.25" hidden="false" customHeight="false" outlineLevel="0" collapsed="false">
      <c r="A67" s="69"/>
      <c r="B67" s="69"/>
      <c r="C67" s="76"/>
      <c r="D67" s="71"/>
      <c r="E67" s="72"/>
      <c r="F67" s="73"/>
      <c r="G67" s="64"/>
      <c r="H67" s="65" t="n">
        <f aca="false">IF(AND(F67*16.96/1000&lt;30,F67&lt;&gt;""),31.35,F67*16.96/1000)</f>
        <v>0</v>
      </c>
      <c r="I67" s="65" t="n">
        <f aca="false">(H67*9/100)+H67</f>
        <v>0</v>
      </c>
      <c r="J67" s="65" t="n">
        <f aca="false">E67*3.73/1000</f>
        <v>0</v>
      </c>
      <c r="K67" s="65" t="n">
        <f aca="false">E67*4.17/1000</f>
        <v>0</v>
      </c>
      <c r="L67" s="66" t="n">
        <f aca="false">F67*4.68/1000</f>
        <v>0</v>
      </c>
      <c r="M67" s="66" t="n">
        <f aca="false">F67*5.25/1000</f>
        <v>0</v>
      </c>
      <c r="N67" s="74"/>
      <c r="O67" s="75"/>
      <c r="P67" s="4"/>
      <c r="Q67" s="4"/>
    </row>
    <row r="68" customFormat="false" ht="14.25" hidden="false" customHeight="false" outlineLevel="0" collapsed="false">
      <c r="A68" s="69"/>
      <c r="B68" s="69"/>
      <c r="C68" s="76"/>
      <c r="D68" s="71"/>
      <c r="E68" s="72"/>
      <c r="F68" s="73"/>
      <c r="G68" s="64"/>
      <c r="H68" s="65" t="n">
        <f aca="false">IF(AND(F68*16.96/1000&lt;30,F68&lt;&gt;""),31.35,F68*16.96/1000)</f>
        <v>0</v>
      </c>
      <c r="I68" s="65" t="n">
        <f aca="false">(H68*9/100)+H68</f>
        <v>0</v>
      </c>
      <c r="J68" s="65" t="n">
        <f aca="false">E68*3.73/1000</f>
        <v>0</v>
      </c>
      <c r="K68" s="65" t="n">
        <f aca="false">E68*4.17/1000</f>
        <v>0</v>
      </c>
      <c r="L68" s="66" t="n">
        <f aca="false">F68*4.68/1000</f>
        <v>0</v>
      </c>
      <c r="M68" s="66" t="n">
        <f aca="false">F68*5.25/1000</f>
        <v>0</v>
      </c>
      <c r="N68" s="74"/>
      <c r="O68" s="75"/>
      <c r="P68" s="4"/>
      <c r="Q68" s="4"/>
    </row>
    <row r="69" customFormat="false" ht="14.25" hidden="false" customHeight="false" outlineLevel="0" collapsed="false">
      <c r="A69" s="69"/>
      <c r="B69" s="69"/>
      <c r="C69" s="76"/>
      <c r="D69" s="71"/>
      <c r="E69" s="72"/>
      <c r="F69" s="73"/>
      <c r="G69" s="64"/>
      <c r="H69" s="65" t="n">
        <f aca="false">IF(AND(F69*16.96/1000&lt;30,F69&lt;&gt;""),31.35,F69*16.96/1000)</f>
        <v>0</v>
      </c>
      <c r="I69" s="65" t="n">
        <f aca="false">(H69*9/100)+H69</f>
        <v>0</v>
      </c>
      <c r="J69" s="65" t="n">
        <f aca="false">E69*3.73/1000</f>
        <v>0</v>
      </c>
      <c r="K69" s="65" t="n">
        <f aca="false">E69*4.17/1000</f>
        <v>0</v>
      </c>
      <c r="L69" s="66" t="n">
        <f aca="false">F69*4.68/1000</f>
        <v>0</v>
      </c>
      <c r="M69" s="66" t="n">
        <f aca="false">F69*5.25/1000</f>
        <v>0</v>
      </c>
      <c r="N69" s="74"/>
      <c r="O69" s="75"/>
      <c r="P69" s="4"/>
      <c r="Q69" s="4"/>
    </row>
    <row r="70" customFormat="false" ht="14.25" hidden="false" customHeight="false" outlineLevel="0" collapsed="false">
      <c r="A70" s="69"/>
      <c r="B70" s="69"/>
      <c r="C70" s="76"/>
      <c r="D70" s="71"/>
      <c r="E70" s="72"/>
      <c r="F70" s="73"/>
      <c r="G70" s="64"/>
      <c r="H70" s="65" t="n">
        <f aca="false">IF(AND(F70*16.96/1000&lt;30,F70&lt;&gt;""),31.35,F70*16.96/1000)</f>
        <v>0</v>
      </c>
      <c r="I70" s="65" t="n">
        <f aca="false">(H70*9/100)+H70</f>
        <v>0</v>
      </c>
      <c r="J70" s="65" t="n">
        <f aca="false">E70*3.73/1000</f>
        <v>0</v>
      </c>
      <c r="K70" s="65" t="n">
        <f aca="false">E70*4.17/1000</f>
        <v>0</v>
      </c>
      <c r="L70" s="66" t="n">
        <f aca="false">F70*4.68/1000</f>
        <v>0</v>
      </c>
      <c r="M70" s="66" t="n">
        <f aca="false">F70*5.25/1000</f>
        <v>0</v>
      </c>
      <c r="N70" s="74"/>
      <c r="O70" s="75"/>
      <c r="P70" s="4"/>
      <c r="Q70" s="4"/>
    </row>
    <row r="71" customFormat="false" ht="14.25" hidden="false" customHeight="false" outlineLevel="0" collapsed="false">
      <c r="A71" s="69"/>
      <c r="B71" s="69"/>
      <c r="C71" s="76"/>
      <c r="D71" s="71"/>
      <c r="E71" s="72"/>
      <c r="F71" s="73"/>
      <c r="G71" s="64"/>
      <c r="H71" s="65" t="n">
        <f aca="false">IF(AND(F71*16.96/1000&lt;30,F71&lt;&gt;""),31.35,F71*16.96/1000)</f>
        <v>0</v>
      </c>
      <c r="I71" s="65" t="n">
        <f aca="false">(H71*9/100)+H71</f>
        <v>0</v>
      </c>
      <c r="J71" s="65" t="n">
        <f aca="false">E71*3.73/1000</f>
        <v>0</v>
      </c>
      <c r="K71" s="65" t="n">
        <f aca="false">E71*4.17/1000</f>
        <v>0</v>
      </c>
      <c r="L71" s="66" t="n">
        <f aca="false">F71*4.68/1000</f>
        <v>0</v>
      </c>
      <c r="M71" s="66" t="n">
        <f aca="false">F71*5.25/1000</f>
        <v>0</v>
      </c>
      <c r="N71" s="74"/>
      <c r="O71" s="75"/>
      <c r="P71" s="4"/>
      <c r="Q71" s="4"/>
    </row>
    <row r="72" customFormat="false" ht="14.25" hidden="false" customHeight="false" outlineLevel="0" collapsed="false">
      <c r="A72" s="69"/>
      <c r="B72" s="69"/>
      <c r="C72" s="76"/>
      <c r="D72" s="71"/>
      <c r="E72" s="72"/>
      <c r="F72" s="73"/>
      <c r="G72" s="64"/>
      <c r="H72" s="65" t="n">
        <f aca="false">IF(AND(F72*16.96/1000&lt;30,F72&lt;&gt;""),31.35,F72*16.96/1000)</f>
        <v>0</v>
      </c>
      <c r="I72" s="65" t="n">
        <f aca="false">(H72*9/100)+H72</f>
        <v>0</v>
      </c>
      <c r="J72" s="65" t="n">
        <f aca="false">E72*3.73/1000</f>
        <v>0</v>
      </c>
      <c r="K72" s="65" t="n">
        <f aca="false">E72*4.17/1000</f>
        <v>0</v>
      </c>
      <c r="L72" s="66" t="n">
        <f aca="false">F72*4.68/1000</f>
        <v>0</v>
      </c>
      <c r="M72" s="66" t="n">
        <f aca="false">F72*5.25/1000</f>
        <v>0</v>
      </c>
      <c r="N72" s="74"/>
      <c r="O72" s="75"/>
      <c r="P72" s="4"/>
      <c r="Q72" s="4"/>
    </row>
    <row r="73" customFormat="false" ht="14.25" hidden="false" customHeight="false" outlineLevel="0" collapsed="false">
      <c r="A73" s="69"/>
      <c r="B73" s="69"/>
      <c r="C73" s="76"/>
      <c r="D73" s="71"/>
      <c r="E73" s="72"/>
      <c r="F73" s="73"/>
      <c r="G73" s="64"/>
      <c r="H73" s="65" t="n">
        <f aca="false">IF(AND(F73*16.96/1000&lt;30,F73&lt;&gt;""),31.35,F73*16.96/1000)</f>
        <v>0</v>
      </c>
      <c r="I73" s="65" t="n">
        <f aca="false">(H73*9/100)+H73</f>
        <v>0</v>
      </c>
      <c r="J73" s="65" t="n">
        <f aca="false">E73*3.73/1000</f>
        <v>0</v>
      </c>
      <c r="K73" s="65" t="n">
        <f aca="false">E73*4.17/1000</f>
        <v>0</v>
      </c>
      <c r="L73" s="66" t="n">
        <f aca="false">F73*4.68/1000</f>
        <v>0</v>
      </c>
      <c r="M73" s="66" t="n">
        <f aca="false">F73*5.25/1000</f>
        <v>0</v>
      </c>
      <c r="N73" s="74"/>
      <c r="O73" s="75"/>
      <c r="P73" s="4"/>
      <c r="Q73" s="4"/>
    </row>
    <row r="74" customFormat="false" ht="14.25" hidden="false" customHeight="false" outlineLevel="0" collapsed="false">
      <c r="A74" s="69"/>
      <c r="B74" s="69"/>
      <c r="C74" s="76"/>
      <c r="D74" s="71"/>
      <c r="E74" s="72"/>
      <c r="F74" s="73"/>
      <c r="G74" s="64"/>
      <c r="H74" s="65" t="n">
        <f aca="false">IF(AND(F74*16.96/1000&lt;30,F74&lt;&gt;""),31.35,F74*16.96/1000)</f>
        <v>0</v>
      </c>
      <c r="I74" s="65" t="n">
        <f aca="false">(H74*9/100)+H74</f>
        <v>0</v>
      </c>
      <c r="J74" s="65" t="n">
        <f aca="false">E74*3.73/1000</f>
        <v>0</v>
      </c>
      <c r="K74" s="65" t="n">
        <f aca="false">E74*4.17/1000</f>
        <v>0</v>
      </c>
      <c r="L74" s="66" t="n">
        <f aca="false">F74*4.68/1000</f>
        <v>0</v>
      </c>
      <c r="M74" s="66" t="n">
        <f aca="false">F74*5.25/1000</f>
        <v>0</v>
      </c>
      <c r="N74" s="74"/>
      <c r="O74" s="75"/>
      <c r="P74" s="4"/>
      <c r="Q74" s="4"/>
    </row>
    <row r="75" customFormat="false" ht="14.25" hidden="false" customHeight="false" outlineLevel="0" collapsed="false">
      <c r="A75" s="69"/>
      <c r="B75" s="69"/>
      <c r="C75" s="76"/>
      <c r="D75" s="71"/>
      <c r="E75" s="72"/>
      <c r="F75" s="73"/>
      <c r="G75" s="64"/>
      <c r="H75" s="65" t="n">
        <f aca="false">IF(AND(F75*16.96/1000&lt;30,F75&lt;&gt;""),31.35,F75*16.96/1000)</f>
        <v>0</v>
      </c>
      <c r="I75" s="65" t="n">
        <f aca="false">(H75*9/100)+H75</f>
        <v>0</v>
      </c>
      <c r="J75" s="65" t="n">
        <f aca="false">E75*3.73/1000</f>
        <v>0</v>
      </c>
      <c r="K75" s="65" t="n">
        <f aca="false">E75*4.17/1000</f>
        <v>0</v>
      </c>
      <c r="L75" s="66" t="n">
        <f aca="false">F75*4.68/1000</f>
        <v>0</v>
      </c>
      <c r="M75" s="66" t="n">
        <f aca="false">F75*5.25/1000</f>
        <v>0</v>
      </c>
      <c r="N75" s="74"/>
      <c r="O75" s="75"/>
      <c r="P75" s="4"/>
      <c r="Q75" s="4"/>
    </row>
    <row r="76" customFormat="false" ht="14.25" hidden="false" customHeight="false" outlineLevel="0" collapsed="false">
      <c r="A76" s="69"/>
      <c r="B76" s="69"/>
      <c r="C76" s="76"/>
      <c r="D76" s="71"/>
      <c r="E76" s="72"/>
      <c r="F76" s="73"/>
      <c r="G76" s="64"/>
      <c r="H76" s="65" t="n">
        <f aca="false">IF(AND(F76*16.96/1000&lt;30,F76&lt;&gt;""),31.35,F76*16.96/1000)</f>
        <v>0</v>
      </c>
      <c r="I76" s="65" t="n">
        <f aca="false">(H76*9/100)+H76</f>
        <v>0</v>
      </c>
      <c r="J76" s="65" t="n">
        <f aca="false">E76*3.73/1000</f>
        <v>0</v>
      </c>
      <c r="K76" s="65" t="n">
        <f aca="false">E76*4.17/1000</f>
        <v>0</v>
      </c>
      <c r="L76" s="66" t="n">
        <f aca="false">F76*4.68/1000</f>
        <v>0</v>
      </c>
      <c r="M76" s="66" t="n">
        <f aca="false">F76*5.25/1000</f>
        <v>0</v>
      </c>
      <c r="N76" s="74"/>
      <c r="O76" s="75"/>
      <c r="P76" s="4"/>
      <c r="Q76" s="4"/>
    </row>
    <row r="77" customFormat="false" ht="14.25" hidden="false" customHeight="false" outlineLevel="0" collapsed="false">
      <c r="A77" s="69"/>
      <c r="B77" s="69"/>
      <c r="C77" s="76"/>
      <c r="D77" s="71"/>
      <c r="E77" s="72"/>
      <c r="F77" s="73"/>
      <c r="G77" s="64"/>
      <c r="H77" s="65" t="n">
        <f aca="false">IF(AND(F77*16.96/1000&lt;30,F77&lt;&gt;""),31.35,F77*16.96/1000)</f>
        <v>0</v>
      </c>
      <c r="I77" s="65" t="n">
        <f aca="false">(H77*9/100)+H77</f>
        <v>0</v>
      </c>
      <c r="J77" s="65" t="n">
        <f aca="false">E77*3.73/1000</f>
        <v>0</v>
      </c>
      <c r="K77" s="65" t="n">
        <f aca="false">E77*4.17/1000</f>
        <v>0</v>
      </c>
      <c r="L77" s="66" t="n">
        <f aca="false">F77*4.68/1000</f>
        <v>0</v>
      </c>
      <c r="M77" s="66" t="n">
        <f aca="false">F77*5.25/1000</f>
        <v>0</v>
      </c>
      <c r="N77" s="74"/>
      <c r="O77" s="75"/>
      <c r="P77" s="4"/>
      <c r="Q77" s="4"/>
    </row>
    <row r="78" customFormat="false" ht="14.25" hidden="false" customHeight="false" outlineLevel="0" collapsed="false">
      <c r="A78" s="69"/>
      <c r="B78" s="69"/>
      <c r="C78" s="76"/>
      <c r="D78" s="71"/>
      <c r="E78" s="72"/>
      <c r="F78" s="73"/>
      <c r="G78" s="64"/>
      <c r="H78" s="65" t="n">
        <f aca="false">IF(AND(F78*16.96/1000&lt;30,F78&lt;&gt;""),31.35,F78*16.96/1000)</f>
        <v>0</v>
      </c>
      <c r="I78" s="65" t="n">
        <f aca="false">(H78*9/100)+H78</f>
        <v>0</v>
      </c>
      <c r="J78" s="65" t="n">
        <f aca="false">E78*3.73/1000</f>
        <v>0</v>
      </c>
      <c r="K78" s="65" t="n">
        <f aca="false">E78*4.17/1000</f>
        <v>0</v>
      </c>
      <c r="L78" s="66" t="n">
        <f aca="false">F78*4.68/1000</f>
        <v>0</v>
      </c>
      <c r="M78" s="66" t="n">
        <f aca="false">F78*5.25/1000</f>
        <v>0</v>
      </c>
      <c r="N78" s="74"/>
      <c r="O78" s="75"/>
      <c r="P78" s="4"/>
      <c r="Q78" s="4"/>
    </row>
    <row r="79" customFormat="false" ht="14.25" hidden="false" customHeight="false" outlineLevel="0" collapsed="false">
      <c r="A79" s="69"/>
      <c r="B79" s="69"/>
      <c r="C79" s="76"/>
      <c r="D79" s="71"/>
      <c r="E79" s="72"/>
      <c r="F79" s="73"/>
      <c r="G79" s="64"/>
      <c r="H79" s="65" t="n">
        <f aca="false">IF(AND(F79*16.96/1000&lt;30,F79&lt;&gt;""),31.35,F79*16.96/1000)</f>
        <v>0</v>
      </c>
      <c r="I79" s="65" t="n">
        <f aca="false">(H79*9/100)+H79</f>
        <v>0</v>
      </c>
      <c r="J79" s="65" t="n">
        <f aca="false">E79*3.73/1000</f>
        <v>0</v>
      </c>
      <c r="K79" s="65" t="n">
        <f aca="false">E79*4.17/1000</f>
        <v>0</v>
      </c>
      <c r="L79" s="66" t="n">
        <f aca="false">F79*4.68/1000</f>
        <v>0</v>
      </c>
      <c r="M79" s="66" t="n">
        <f aca="false">F79*5.25/1000</f>
        <v>0</v>
      </c>
      <c r="N79" s="74"/>
      <c r="O79" s="75"/>
      <c r="P79" s="4"/>
      <c r="Q79" s="4"/>
    </row>
    <row r="80" customFormat="false" ht="14.25" hidden="false" customHeight="false" outlineLevel="0" collapsed="false">
      <c r="A80" s="69"/>
      <c r="B80" s="69"/>
      <c r="C80" s="76"/>
      <c r="D80" s="71"/>
      <c r="E80" s="72"/>
      <c r="F80" s="73"/>
      <c r="G80" s="64"/>
      <c r="H80" s="65" t="n">
        <f aca="false">IF(AND(F80*16.96/1000&lt;30,F80&lt;&gt;""),31.35,F80*16.96/1000)</f>
        <v>0</v>
      </c>
      <c r="I80" s="65" t="n">
        <f aca="false">(H80*9/100)+H80</f>
        <v>0</v>
      </c>
      <c r="J80" s="65" t="n">
        <f aca="false">E80*3.73/1000</f>
        <v>0</v>
      </c>
      <c r="K80" s="65" t="n">
        <f aca="false">E80*4.17/1000</f>
        <v>0</v>
      </c>
      <c r="L80" s="66" t="n">
        <f aca="false">F80*4.68/1000</f>
        <v>0</v>
      </c>
      <c r="M80" s="66" t="n">
        <f aca="false">F80*5.25/1000</f>
        <v>0</v>
      </c>
      <c r="N80" s="74"/>
      <c r="O80" s="75"/>
      <c r="P80" s="4"/>
      <c r="Q80" s="4"/>
    </row>
    <row r="81" customFormat="false" ht="14.25" hidden="false" customHeight="false" outlineLevel="0" collapsed="false">
      <c r="A81" s="69"/>
      <c r="B81" s="69"/>
      <c r="C81" s="76"/>
      <c r="D81" s="71"/>
      <c r="E81" s="72"/>
      <c r="F81" s="73"/>
      <c r="G81" s="64"/>
      <c r="H81" s="65" t="n">
        <f aca="false">IF(AND(F81*16.96/1000&lt;30,F81&lt;&gt;""),31.35,F81*16.96/1000)</f>
        <v>0</v>
      </c>
      <c r="I81" s="65" t="n">
        <f aca="false">(H81*9/100)+H81</f>
        <v>0</v>
      </c>
      <c r="J81" s="65" t="n">
        <f aca="false">E81*3.73/1000</f>
        <v>0</v>
      </c>
      <c r="K81" s="65" t="n">
        <f aca="false">E81*4.17/1000</f>
        <v>0</v>
      </c>
      <c r="L81" s="66" t="n">
        <f aca="false">F81*4.68/1000</f>
        <v>0</v>
      </c>
      <c r="M81" s="66" t="n">
        <f aca="false">F81*5.25/1000</f>
        <v>0</v>
      </c>
      <c r="N81" s="74"/>
      <c r="O81" s="75"/>
      <c r="P81" s="4"/>
      <c r="Q81" s="4"/>
    </row>
    <row r="82" customFormat="false" ht="14.25" hidden="false" customHeight="false" outlineLevel="0" collapsed="false">
      <c r="A82" s="69"/>
      <c r="B82" s="69"/>
      <c r="C82" s="76"/>
      <c r="D82" s="71"/>
      <c r="E82" s="72"/>
      <c r="F82" s="73"/>
      <c r="G82" s="64"/>
      <c r="H82" s="65" t="n">
        <f aca="false">IF(AND(F82*16.96/1000&lt;30,F82&lt;&gt;""),31.35,F82*16.96/1000)</f>
        <v>0</v>
      </c>
      <c r="I82" s="65" t="n">
        <f aca="false">(H82*9/100)+H82</f>
        <v>0</v>
      </c>
      <c r="J82" s="65" t="n">
        <f aca="false">E82*3.73/1000</f>
        <v>0</v>
      </c>
      <c r="K82" s="65" t="n">
        <f aca="false">E82*4.17/1000</f>
        <v>0</v>
      </c>
      <c r="L82" s="66" t="n">
        <f aca="false">F82*4.68/1000</f>
        <v>0</v>
      </c>
      <c r="M82" s="66" t="n">
        <f aca="false">F82*5.25/1000</f>
        <v>0</v>
      </c>
      <c r="N82" s="74"/>
      <c r="O82" s="75"/>
      <c r="P82" s="4"/>
      <c r="Q82" s="4"/>
    </row>
    <row r="83" customFormat="false" ht="14.25" hidden="false" customHeight="false" outlineLevel="0" collapsed="false">
      <c r="A83" s="69"/>
      <c r="B83" s="69"/>
      <c r="C83" s="76"/>
      <c r="D83" s="71"/>
      <c r="E83" s="72"/>
      <c r="F83" s="73"/>
      <c r="G83" s="64"/>
      <c r="H83" s="65" t="n">
        <f aca="false">IF(AND(F83*16.96/1000&lt;30,F83&lt;&gt;""),31.35,F83*16.96/1000)</f>
        <v>0</v>
      </c>
      <c r="I83" s="65" t="n">
        <f aca="false">(H83*9/100)+H83</f>
        <v>0</v>
      </c>
      <c r="J83" s="65" t="n">
        <f aca="false">E83*3.73/1000</f>
        <v>0</v>
      </c>
      <c r="K83" s="65" t="n">
        <f aca="false">E83*4.17/1000</f>
        <v>0</v>
      </c>
      <c r="L83" s="66" t="n">
        <f aca="false">F83*4.68/1000</f>
        <v>0</v>
      </c>
      <c r="M83" s="66" t="n">
        <f aca="false">F83*5.25/1000</f>
        <v>0</v>
      </c>
      <c r="N83" s="74"/>
      <c r="O83" s="75"/>
      <c r="P83" s="4"/>
      <c r="Q83" s="4"/>
    </row>
    <row r="84" customFormat="false" ht="14.25" hidden="false" customHeight="false" outlineLevel="0" collapsed="false">
      <c r="A84" s="69"/>
      <c r="B84" s="69"/>
      <c r="C84" s="76"/>
      <c r="D84" s="71"/>
      <c r="E84" s="72"/>
      <c r="F84" s="73"/>
      <c r="G84" s="64"/>
      <c r="H84" s="65" t="n">
        <f aca="false">IF(AND(F84*16.96/1000&lt;30,F84&lt;&gt;""),31.35,F84*16.96/1000)</f>
        <v>0</v>
      </c>
      <c r="I84" s="65" t="n">
        <f aca="false">(H84*9/100)+H84</f>
        <v>0</v>
      </c>
      <c r="J84" s="65" t="n">
        <f aca="false">E84*3.73/1000</f>
        <v>0</v>
      </c>
      <c r="K84" s="65" t="n">
        <f aca="false">E84*4.17/1000</f>
        <v>0</v>
      </c>
      <c r="L84" s="66" t="n">
        <f aca="false">F84*4.68/1000</f>
        <v>0</v>
      </c>
      <c r="M84" s="66" t="n">
        <f aca="false">F84*5.25/1000</f>
        <v>0</v>
      </c>
      <c r="N84" s="74"/>
      <c r="O84" s="75"/>
      <c r="P84" s="4"/>
      <c r="Q84" s="4"/>
    </row>
    <row r="85" customFormat="false" ht="14.25" hidden="false" customHeight="false" outlineLevel="0" collapsed="false">
      <c r="A85" s="69"/>
      <c r="B85" s="69"/>
      <c r="C85" s="76"/>
      <c r="D85" s="71"/>
      <c r="E85" s="72"/>
      <c r="F85" s="73"/>
      <c r="G85" s="64"/>
      <c r="H85" s="65" t="n">
        <f aca="false">IF(AND(F85*16.96/1000&lt;30,F85&lt;&gt;""),31.35,F85*16.96/1000)</f>
        <v>0</v>
      </c>
      <c r="I85" s="65" t="n">
        <f aca="false">(H85*9/100)+H85</f>
        <v>0</v>
      </c>
      <c r="J85" s="65" t="n">
        <f aca="false">E85*3.73/1000</f>
        <v>0</v>
      </c>
      <c r="K85" s="65" t="n">
        <f aca="false">E85*4.17/1000</f>
        <v>0</v>
      </c>
      <c r="L85" s="66" t="n">
        <f aca="false">F85*4.68/1000</f>
        <v>0</v>
      </c>
      <c r="M85" s="66" t="n">
        <f aca="false">F85*5.25/1000</f>
        <v>0</v>
      </c>
      <c r="N85" s="74"/>
      <c r="O85" s="75"/>
      <c r="P85" s="4"/>
      <c r="Q85" s="4"/>
    </row>
    <row r="86" customFormat="false" ht="14.25" hidden="false" customHeight="false" outlineLevel="0" collapsed="false">
      <c r="A86" s="69"/>
      <c r="B86" s="69"/>
      <c r="C86" s="76"/>
      <c r="D86" s="71"/>
      <c r="E86" s="72"/>
      <c r="F86" s="73"/>
      <c r="G86" s="64"/>
      <c r="H86" s="65" t="n">
        <f aca="false">IF(AND(F86*16.96/1000&lt;30,F86&lt;&gt;""),31.35,F86*16.96/1000)</f>
        <v>0</v>
      </c>
      <c r="I86" s="65" t="n">
        <f aca="false">(H86*9/100)+H86</f>
        <v>0</v>
      </c>
      <c r="J86" s="65" t="n">
        <f aca="false">E86*3.73/1000</f>
        <v>0</v>
      </c>
      <c r="K86" s="65" t="n">
        <f aca="false">E86*4.17/1000</f>
        <v>0</v>
      </c>
      <c r="L86" s="66" t="n">
        <f aca="false">F86*4.68/1000</f>
        <v>0</v>
      </c>
      <c r="M86" s="66" t="n">
        <f aca="false">F86*5.25/1000</f>
        <v>0</v>
      </c>
      <c r="N86" s="74"/>
      <c r="O86" s="75"/>
      <c r="P86" s="4"/>
      <c r="Q86" s="4"/>
    </row>
    <row r="87" customFormat="false" ht="14.25" hidden="false" customHeight="false" outlineLevel="0" collapsed="false">
      <c r="A87" s="69"/>
      <c r="B87" s="69"/>
      <c r="C87" s="76"/>
      <c r="D87" s="71"/>
      <c r="E87" s="72"/>
      <c r="F87" s="73"/>
      <c r="G87" s="64"/>
      <c r="H87" s="65" t="n">
        <f aca="false">IF(AND(F87*16.96/1000&lt;30,F87&lt;&gt;""),31.35,F87*16.96/1000)</f>
        <v>0</v>
      </c>
      <c r="I87" s="65" t="n">
        <f aca="false">(H87*9/100)+H87</f>
        <v>0</v>
      </c>
      <c r="J87" s="65" t="n">
        <f aca="false">E87*3.73/1000</f>
        <v>0</v>
      </c>
      <c r="K87" s="65" t="n">
        <f aca="false">E87*4.17/1000</f>
        <v>0</v>
      </c>
      <c r="L87" s="66" t="n">
        <f aca="false">F87*4.68/1000</f>
        <v>0</v>
      </c>
      <c r="M87" s="66" t="n">
        <f aca="false">F87*5.25/1000</f>
        <v>0</v>
      </c>
      <c r="N87" s="74"/>
      <c r="O87" s="75"/>
      <c r="P87" s="4"/>
      <c r="Q87" s="4"/>
    </row>
    <row r="88" customFormat="false" ht="14.25" hidden="false" customHeight="false" outlineLevel="0" collapsed="false">
      <c r="A88" s="69"/>
      <c r="B88" s="69"/>
      <c r="C88" s="76"/>
      <c r="D88" s="71"/>
      <c r="E88" s="72"/>
      <c r="F88" s="73"/>
      <c r="G88" s="64"/>
      <c r="H88" s="65" t="n">
        <f aca="false">IF(AND(F88*16.96/1000&lt;30,F88&lt;&gt;""),31.35,F88*16.96/1000)</f>
        <v>0</v>
      </c>
      <c r="I88" s="65" t="n">
        <f aca="false">(H88*9/100)+H88</f>
        <v>0</v>
      </c>
      <c r="J88" s="65" t="n">
        <f aca="false">E88*3.73/1000</f>
        <v>0</v>
      </c>
      <c r="K88" s="65" t="n">
        <f aca="false">E88*4.17/1000</f>
        <v>0</v>
      </c>
      <c r="L88" s="66" t="n">
        <f aca="false">F88*4.68/1000</f>
        <v>0</v>
      </c>
      <c r="M88" s="66" t="n">
        <f aca="false">F88*5.25/1000</f>
        <v>0</v>
      </c>
      <c r="N88" s="74"/>
      <c r="O88" s="75"/>
      <c r="P88" s="4"/>
      <c r="Q88" s="4"/>
    </row>
    <row r="89" customFormat="false" ht="14.25" hidden="false" customHeight="false" outlineLevel="0" collapsed="false">
      <c r="A89" s="69"/>
      <c r="B89" s="69"/>
      <c r="C89" s="76"/>
      <c r="D89" s="71"/>
      <c r="E89" s="72"/>
      <c r="F89" s="73"/>
      <c r="G89" s="64"/>
      <c r="H89" s="65" t="n">
        <f aca="false">IF(AND(F89*16.96/1000&lt;30,F89&lt;&gt;""),31.35,F89*16.96/1000)</f>
        <v>0</v>
      </c>
      <c r="I89" s="65" t="n">
        <f aca="false">(H89*9/100)+H89</f>
        <v>0</v>
      </c>
      <c r="J89" s="65" t="n">
        <f aca="false">E89*3.73/1000</f>
        <v>0</v>
      </c>
      <c r="K89" s="65" t="n">
        <f aca="false">E89*4.17/1000</f>
        <v>0</v>
      </c>
      <c r="L89" s="66" t="n">
        <f aca="false">F89*4.68/1000</f>
        <v>0</v>
      </c>
      <c r="M89" s="66" t="n">
        <f aca="false">F89*5.25/1000</f>
        <v>0</v>
      </c>
      <c r="N89" s="74"/>
      <c r="O89" s="75"/>
      <c r="P89" s="4"/>
      <c r="Q89" s="4"/>
    </row>
    <row r="90" customFormat="false" ht="14.25" hidden="false" customHeight="false" outlineLevel="0" collapsed="false">
      <c r="A90" s="69"/>
      <c r="B90" s="69"/>
      <c r="C90" s="76"/>
      <c r="D90" s="71"/>
      <c r="E90" s="72"/>
      <c r="F90" s="73"/>
      <c r="G90" s="64"/>
      <c r="H90" s="65" t="n">
        <f aca="false">IF(AND(F90*16.96/1000&lt;30,F90&lt;&gt;""),31.35,F90*16.96/1000)</f>
        <v>0</v>
      </c>
      <c r="I90" s="65" t="n">
        <f aca="false">(H90*9/100)+H90</f>
        <v>0</v>
      </c>
      <c r="J90" s="65" t="n">
        <f aca="false">E90*3.73/1000</f>
        <v>0</v>
      </c>
      <c r="K90" s="65" t="n">
        <f aca="false">E90*4.17/1000</f>
        <v>0</v>
      </c>
      <c r="L90" s="66" t="n">
        <f aca="false">F90*4.68/1000</f>
        <v>0</v>
      </c>
      <c r="M90" s="66" t="n">
        <f aca="false">F90*5.25/1000</f>
        <v>0</v>
      </c>
      <c r="N90" s="74"/>
      <c r="O90" s="75"/>
      <c r="P90" s="4"/>
      <c r="Q90" s="4"/>
    </row>
    <row r="91" customFormat="false" ht="14.25" hidden="false" customHeight="false" outlineLevel="0" collapsed="false">
      <c r="A91" s="69"/>
      <c r="B91" s="69"/>
      <c r="C91" s="76"/>
      <c r="D91" s="71"/>
      <c r="E91" s="72"/>
      <c r="F91" s="73"/>
      <c r="G91" s="64"/>
      <c r="H91" s="65" t="n">
        <f aca="false">IF(AND(F91*16.96/1000&lt;30,F91&lt;&gt;""),31.35,F91*16.96/1000)</f>
        <v>0</v>
      </c>
      <c r="I91" s="65" t="n">
        <f aca="false">(H91*9/100)+H91</f>
        <v>0</v>
      </c>
      <c r="J91" s="65" t="n">
        <f aca="false">E91*3.73/1000</f>
        <v>0</v>
      </c>
      <c r="K91" s="65" t="n">
        <f aca="false">E91*4.17/1000</f>
        <v>0</v>
      </c>
      <c r="L91" s="66" t="n">
        <f aca="false">F91*4.68/1000</f>
        <v>0</v>
      </c>
      <c r="M91" s="66" t="n">
        <f aca="false">F91*5.25/1000</f>
        <v>0</v>
      </c>
      <c r="N91" s="74"/>
      <c r="O91" s="75"/>
      <c r="P91" s="4"/>
      <c r="Q91" s="4"/>
    </row>
    <row r="92" customFormat="false" ht="14.25" hidden="false" customHeight="false" outlineLevel="0" collapsed="false">
      <c r="A92" s="69"/>
      <c r="B92" s="69"/>
      <c r="C92" s="76"/>
      <c r="D92" s="71"/>
      <c r="E92" s="72"/>
      <c r="F92" s="73"/>
      <c r="G92" s="64"/>
      <c r="H92" s="65" t="n">
        <f aca="false">IF(AND(F92*16.96/1000&lt;30,F92&lt;&gt;""),31.35,F92*16.96/1000)</f>
        <v>0</v>
      </c>
      <c r="I92" s="65" t="n">
        <f aca="false">(H92*9/100)+H92</f>
        <v>0</v>
      </c>
      <c r="J92" s="65" t="n">
        <f aca="false">E92*3.73/1000</f>
        <v>0</v>
      </c>
      <c r="K92" s="65" t="n">
        <f aca="false">E92*4.17/1000</f>
        <v>0</v>
      </c>
      <c r="L92" s="66" t="n">
        <f aca="false">F92*4.68/1000</f>
        <v>0</v>
      </c>
      <c r="M92" s="66" t="n">
        <f aca="false">F92*5.25/1000</f>
        <v>0</v>
      </c>
      <c r="N92" s="74"/>
      <c r="O92" s="75"/>
      <c r="P92" s="4"/>
      <c r="Q92" s="4"/>
    </row>
    <row r="93" customFormat="false" ht="14.25" hidden="false" customHeight="false" outlineLevel="0" collapsed="false">
      <c r="A93" s="69"/>
      <c r="B93" s="69"/>
      <c r="C93" s="76"/>
      <c r="D93" s="71"/>
      <c r="E93" s="72"/>
      <c r="F93" s="73"/>
      <c r="G93" s="64"/>
      <c r="H93" s="65" t="n">
        <f aca="false">IF(AND(F93*16.96/1000&lt;30,F93&lt;&gt;""),31.35,F93*16.96/1000)</f>
        <v>0</v>
      </c>
      <c r="I93" s="65" t="n">
        <f aca="false">(H93*9/100)+H93</f>
        <v>0</v>
      </c>
      <c r="J93" s="65" t="n">
        <f aca="false">E93*3.73/1000</f>
        <v>0</v>
      </c>
      <c r="K93" s="65" t="n">
        <f aca="false">E93*4.17/1000</f>
        <v>0</v>
      </c>
      <c r="L93" s="66" t="n">
        <f aca="false">F93*4.68/1000</f>
        <v>0</v>
      </c>
      <c r="M93" s="66" t="n">
        <f aca="false">F93*5.25/1000</f>
        <v>0</v>
      </c>
      <c r="N93" s="74"/>
      <c r="O93" s="75"/>
      <c r="P93" s="4"/>
      <c r="Q93" s="4"/>
    </row>
    <row r="94" customFormat="false" ht="14.25" hidden="false" customHeight="false" outlineLevel="0" collapsed="false">
      <c r="A94" s="69"/>
      <c r="B94" s="69"/>
      <c r="C94" s="76"/>
      <c r="D94" s="71"/>
      <c r="E94" s="72"/>
      <c r="F94" s="73"/>
      <c r="G94" s="64"/>
      <c r="H94" s="65" t="n">
        <f aca="false">IF(AND(F94*16.96/1000&lt;30,F94&lt;&gt;""),31.35,F94*16.96/1000)</f>
        <v>0</v>
      </c>
      <c r="I94" s="65" t="n">
        <f aca="false">(H94*9/100)+H94</f>
        <v>0</v>
      </c>
      <c r="J94" s="65" t="n">
        <f aca="false">E94*3.73/1000</f>
        <v>0</v>
      </c>
      <c r="K94" s="65" t="n">
        <f aca="false">E94*4.17/1000</f>
        <v>0</v>
      </c>
      <c r="L94" s="66" t="n">
        <f aca="false">F94*4.68/1000</f>
        <v>0</v>
      </c>
      <c r="M94" s="66" t="n">
        <f aca="false">F94*5.25/1000</f>
        <v>0</v>
      </c>
      <c r="N94" s="74"/>
      <c r="O94" s="75"/>
      <c r="P94" s="4"/>
      <c r="Q94" s="4"/>
    </row>
    <row r="95" customFormat="false" ht="14.25" hidden="false" customHeight="false" outlineLevel="0" collapsed="false">
      <c r="A95" s="69"/>
      <c r="B95" s="69"/>
      <c r="C95" s="76"/>
      <c r="D95" s="71"/>
      <c r="E95" s="72"/>
      <c r="F95" s="73"/>
      <c r="G95" s="64"/>
      <c r="H95" s="65" t="n">
        <f aca="false">IF(AND(F95*16.96/1000&lt;30,F95&lt;&gt;""),31.35,F95*16.96/1000)</f>
        <v>0</v>
      </c>
      <c r="I95" s="65" t="n">
        <f aca="false">(H95*9/100)+H95</f>
        <v>0</v>
      </c>
      <c r="J95" s="65" t="n">
        <f aca="false">E95*3.73/1000</f>
        <v>0</v>
      </c>
      <c r="K95" s="65" t="n">
        <f aca="false">E95*4.17/1000</f>
        <v>0</v>
      </c>
      <c r="L95" s="66" t="n">
        <f aca="false">F95*4.68/1000</f>
        <v>0</v>
      </c>
      <c r="M95" s="66" t="n">
        <f aca="false">F95*5.25/1000</f>
        <v>0</v>
      </c>
      <c r="N95" s="74"/>
      <c r="O95" s="75"/>
      <c r="P95" s="4"/>
      <c r="Q95" s="4"/>
    </row>
    <row r="96" customFormat="false" ht="14.25" hidden="false" customHeight="false" outlineLevel="0" collapsed="false">
      <c r="A96" s="69"/>
      <c r="B96" s="69"/>
      <c r="C96" s="76"/>
      <c r="D96" s="71"/>
      <c r="E96" s="72"/>
      <c r="F96" s="73"/>
      <c r="G96" s="64"/>
      <c r="H96" s="65" t="n">
        <f aca="false">IF(AND(F96*16.96/1000&lt;30,F96&lt;&gt;""),31.35,F96*16.96/1000)</f>
        <v>0</v>
      </c>
      <c r="I96" s="65" t="n">
        <f aca="false">(H96*9/100)+H96</f>
        <v>0</v>
      </c>
      <c r="J96" s="65" t="n">
        <f aca="false">E96*3.73/1000</f>
        <v>0</v>
      </c>
      <c r="K96" s="65" t="n">
        <f aca="false">E96*4.17/1000</f>
        <v>0</v>
      </c>
      <c r="L96" s="66" t="n">
        <f aca="false">F96*4.68/1000</f>
        <v>0</v>
      </c>
      <c r="M96" s="66" t="n">
        <f aca="false">F96*5.25/1000</f>
        <v>0</v>
      </c>
      <c r="N96" s="74"/>
      <c r="O96" s="75"/>
      <c r="P96" s="4"/>
      <c r="Q96" s="4"/>
    </row>
    <row r="97" customFormat="false" ht="14.25" hidden="false" customHeight="false" outlineLevel="0" collapsed="false">
      <c r="A97" s="69"/>
      <c r="B97" s="69"/>
      <c r="C97" s="76"/>
      <c r="D97" s="71"/>
      <c r="E97" s="72"/>
      <c r="F97" s="73"/>
      <c r="G97" s="64"/>
      <c r="H97" s="65" t="n">
        <f aca="false">IF(AND(F97*16.96/1000&lt;30,F97&lt;&gt;""),31.35,F97*16.96/1000)</f>
        <v>0</v>
      </c>
      <c r="I97" s="65" t="n">
        <f aca="false">(H97*9/100)+H97</f>
        <v>0</v>
      </c>
      <c r="J97" s="65" t="n">
        <f aca="false">E97*3.73/1000</f>
        <v>0</v>
      </c>
      <c r="K97" s="65" t="n">
        <f aca="false">E97*4.17/1000</f>
        <v>0</v>
      </c>
      <c r="L97" s="66" t="n">
        <f aca="false">F97*4.68/1000</f>
        <v>0</v>
      </c>
      <c r="M97" s="66" t="n">
        <f aca="false">F97*5.25/1000</f>
        <v>0</v>
      </c>
      <c r="N97" s="74"/>
      <c r="O97" s="75"/>
      <c r="P97" s="4"/>
      <c r="Q97" s="4"/>
    </row>
    <row r="98" customFormat="false" ht="14.25" hidden="false" customHeight="false" outlineLevel="0" collapsed="false">
      <c r="A98" s="69"/>
      <c r="B98" s="69"/>
      <c r="C98" s="76"/>
      <c r="D98" s="71"/>
      <c r="E98" s="72"/>
      <c r="F98" s="73"/>
      <c r="G98" s="64"/>
      <c r="H98" s="65" t="n">
        <f aca="false">IF(AND(F98*16.96/1000&lt;30,F98&lt;&gt;""),31.35,F98*16.96/1000)</f>
        <v>0</v>
      </c>
      <c r="I98" s="65" t="n">
        <f aca="false">(H98*9/100)+H98</f>
        <v>0</v>
      </c>
      <c r="J98" s="65" t="n">
        <f aca="false">E98*3.73/1000</f>
        <v>0</v>
      </c>
      <c r="K98" s="65" t="n">
        <f aca="false">E98*4.17/1000</f>
        <v>0</v>
      </c>
      <c r="L98" s="66" t="n">
        <f aca="false">F98*4.68/1000</f>
        <v>0</v>
      </c>
      <c r="M98" s="66" t="n">
        <f aca="false">F98*5.25/1000</f>
        <v>0</v>
      </c>
      <c r="N98" s="74"/>
      <c r="O98" s="75"/>
      <c r="P98" s="4"/>
      <c r="Q98" s="4"/>
    </row>
    <row r="99" customFormat="false" ht="14.25" hidden="false" customHeight="false" outlineLevel="0" collapsed="false">
      <c r="A99" s="69"/>
      <c r="B99" s="69"/>
      <c r="C99" s="76"/>
      <c r="D99" s="71"/>
      <c r="E99" s="72"/>
      <c r="F99" s="73"/>
      <c r="G99" s="64"/>
      <c r="H99" s="65" t="n">
        <f aca="false">IF(AND(F99*16.96/1000&lt;30,F99&lt;&gt;""),31.35,F99*16.96/1000)</f>
        <v>0</v>
      </c>
      <c r="I99" s="65" t="n">
        <f aca="false">(H99*9/100)+H99</f>
        <v>0</v>
      </c>
      <c r="J99" s="65" t="n">
        <f aca="false">E99*3.73/1000</f>
        <v>0</v>
      </c>
      <c r="K99" s="65" t="n">
        <f aca="false">E99*4.17/1000</f>
        <v>0</v>
      </c>
      <c r="L99" s="66" t="n">
        <f aca="false">F99*4.68/1000</f>
        <v>0</v>
      </c>
      <c r="M99" s="66" t="n">
        <f aca="false">F99*5.25/1000</f>
        <v>0</v>
      </c>
      <c r="N99" s="74"/>
      <c r="O99" s="75"/>
      <c r="P99" s="4"/>
      <c r="Q99" s="4"/>
    </row>
    <row r="100" customFormat="false" ht="14.25" hidden="false" customHeight="false" outlineLevel="0" collapsed="false">
      <c r="A100" s="69"/>
      <c r="B100" s="69"/>
      <c r="C100" s="76"/>
      <c r="D100" s="71"/>
      <c r="E100" s="72"/>
      <c r="F100" s="73"/>
      <c r="G100" s="64"/>
      <c r="H100" s="65" t="n">
        <f aca="false">IF(AND(F100*16.96/1000&lt;30,F100&lt;&gt;""),31.35,F100*16.96/1000)</f>
        <v>0</v>
      </c>
      <c r="I100" s="65" t="n">
        <f aca="false">(H100*9/100)+H100</f>
        <v>0</v>
      </c>
      <c r="J100" s="65" t="n">
        <f aca="false">E100*3.73/1000</f>
        <v>0</v>
      </c>
      <c r="K100" s="65" t="n">
        <f aca="false">E100*4.17/1000</f>
        <v>0</v>
      </c>
      <c r="L100" s="66" t="n">
        <f aca="false">F100*4.68/1000</f>
        <v>0</v>
      </c>
      <c r="M100" s="66" t="n">
        <f aca="false">F100*5.25/1000</f>
        <v>0</v>
      </c>
      <c r="N100" s="74"/>
      <c r="O100" s="75"/>
      <c r="P100" s="4"/>
      <c r="Q100" s="4"/>
    </row>
    <row r="101" customFormat="false" ht="14.25" hidden="false" customHeight="false" outlineLevel="0" collapsed="false">
      <c r="A101" s="69"/>
      <c r="B101" s="69"/>
      <c r="C101" s="76"/>
      <c r="D101" s="71"/>
      <c r="E101" s="72"/>
      <c r="F101" s="73"/>
      <c r="G101" s="64"/>
      <c r="H101" s="65" t="n">
        <f aca="false">IF(AND(F101*16.96/1000&lt;30,F101&lt;&gt;""),31.35,F101*16.96/1000)</f>
        <v>0</v>
      </c>
      <c r="I101" s="65" t="n">
        <f aca="false">(H101*9/100)+H101</f>
        <v>0</v>
      </c>
      <c r="J101" s="65" t="n">
        <f aca="false">E101*3.73/1000</f>
        <v>0</v>
      </c>
      <c r="K101" s="65" t="n">
        <f aca="false">E101*4.17/1000</f>
        <v>0</v>
      </c>
      <c r="L101" s="66" t="n">
        <f aca="false">F101*4.68/1000</f>
        <v>0</v>
      </c>
      <c r="M101" s="66" t="n">
        <f aca="false">F101*5.25/1000</f>
        <v>0</v>
      </c>
      <c r="N101" s="74"/>
      <c r="O101" s="75"/>
      <c r="P101" s="4"/>
      <c r="Q101" s="4"/>
    </row>
    <row r="102" customFormat="false" ht="14.25" hidden="false" customHeight="false" outlineLevel="0" collapsed="false">
      <c r="A102" s="69"/>
      <c r="B102" s="69"/>
      <c r="C102" s="76"/>
      <c r="D102" s="71"/>
      <c r="E102" s="72"/>
      <c r="F102" s="73"/>
      <c r="G102" s="64"/>
      <c r="H102" s="65" t="n">
        <f aca="false">IF(AND(F102*16.96/1000&lt;30,F102&lt;&gt;""),31.35,F102*16.96/1000)</f>
        <v>0</v>
      </c>
      <c r="I102" s="65" t="n">
        <f aca="false">(H102*9/100)+H102</f>
        <v>0</v>
      </c>
      <c r="J102" s="65" t="n">
        <f aca="false">E102*3.73/1000</f>
        <v>0</v>
      </c>
      <c r="K102" s="65" t="n">
        <f aca="false">E102*4.17/1000</f>
        <v>0</v>
      </c>
      <c r="L102" s="66" t="n">
        <f aca="false">F102*4.68/1000</f>
        <v>0</v>
      </c>
      <c r="M102" s="66" t="n">
        <f aca="false">F102*5.25/1000</f>
        <v>0</v>
      </c>
      <c r="N102" s="74"/>
      <c r="O102" s="75"/>
      <c r="P102" s="4"/>
      <c r="Q102" s="4"/>
    </row>
    <row r="103" customFormat="false" ht="14.25" hidden="false" customHeight="false" outlineLevel="0" collapsed="false">
      <c r="A103" s="69"/>
      <c r="B103" s="69"/>
      <c r="C103" s="76"/>
      <c r="D103" s="71"/>
      <c r="E103" s="72"/>
      <c r="F103" s="73"/>
      <c r="G103" s="64"/>
      <c r="H103" s="65" t="n">
        <f aca="false">IF(AND(F103*16.96/1000&lt;30,F103&lt;&gt;""),31.35,F103*16.96/1000)</f>
        <v>0</v>
      </c>
      <c r="I103" s="65" t="n">
        <f aca="false">(H103*9/100)+H103</f>
        <v>0</v>
      </c>
      <c r="J103" s="65" t="n">
        <f aca="false">E103*3.73/1000</f>
        <v>0</v>
      </c>
      <c r="K103" s="65" t="n">
        <f aca="false">E103*4.17/1000</f>
        <v>0</v>
      </c>
      <c r="L103" s="66" t="n">
        <f aca="false">F103*4.68/1000</f>
        <v>0</v>
      </c>
      <c r="M103" s="66" t="n">
        <f aca="false">F103*5.25/1000</f>
        <v>0</v>
      </c>
      <c r="N103" s="74"/>
      <c r="O103" s="75"/>
      <c r="P103" s="4"/>
      <c r="Q103" s="4"/>
    </row>
    <row r="104" customFormat="false" ht="14.25" hidden="false" customHeight="false" outlineLevel="0" collapsed="false">
      <c r="A104" s="69"/>
      <c r="B104" s="69"/>
      <c r="C104" s="76"/>
      <c r="D104" s="71"/>
      <c r="E104" s="72"/>
      <c r="F104" s="73"/>
      <c r="G104" s="64"/>
      <c r="H104" s="65" t="n">
        <f aca="false">IF(AND(F104*16.96/1000&lt;30,F104&lt;&gt;""),31.35,F104*16.96/1000)</f>
        <v>0</v>
      </c>
      <c r="I104" s="65" t="n">
        <f aca="false">(H104*9/100)+H104</f>
        <v>0</v>
      </c>
      <c r="J104" s="65" t="n">
        <f aca="false">E104*3.73/1000</f>
        <v>0</v>
      </c>
      <c r="K104" s="65" t="n">
        <f aca="false">E104*4.17/1000</f>
        <v>0</v>
      </c>
      <c r="L104" s="66" t="n">
        <f aca="false">F104*4.68/1000</f>
        <v>0</v>
      </c>
      <c r="M104" s="66" t="n">
        <f aca="false">F104*5.25/1000</f>
        <v>0</v>
      </c>
      <c r="N104" s="74"/>
      <c r="O104" s="75"/>
      <c r="P104" s="4"/>
      <c r="Q104" s="4"/>
    </row>
    <row r="105" customFormat="false" ht="14.25" hidden="false" customHeight="false" outlineLevel="0" collapsed="false">
      <c r="A105" s="69"/>
      <c r="B105" s="69"/>
      <c r="C105" s="76"/>
      <c r="D105" s="71"/>
      <c r="E105" s="72"/>
      <c r="F105" s="73"/>
      <c r="G105" s="64"/>
      <c r="H105" s="65" t="n">
        <f aca="false">IF(AND(F105*16.96/1000&lt;30,F105&lt;&gt;""),31.35,F105*16.96/1000)</f>
        <v>0</v>
      </c>
      <c r="I105" s="65" t="n">
        <f aca="false">(H105*9/100)+H105</f>
        <v>0</v>
      </c>
      <c r="J105" s="65" t="n">
        <f aca="false">E105*3.73/1000</f>
        <v>0</v>
      </c>
      <c r="K105" s="65" t="n">
        <f aca="false">E105*4.17/1000</f>
        <v>0</v>
      </c>
      <c r="L105" s="66" t="n">
        <f aca="false">F105*4.68/1000</f>
        <v>0</v>
      </c>
      <c r="M105" s="66" t="n">
        <f aca="false">F105*5.25/1000</f>
        <v>0</v>
      </c>
      <c r="N105" s="74"/>
      <c r="O105" s="75"/>
      <c r="P105" s="4"/>
      <c r="Q105" s="4"/>
    </row>
    <row r="106" customFormat="false" ht="14.25" hidden="false" customHeight="false" outlineLevel="0" collapsed="false">
      <c r="A106" s="69"/>
      <c r="B106" s="69"/>
      <c r="C106" s="76"/>
      <c r="D106" s="71"/>
      <c r="E106" s="72"/>
      <c r="F106" s="73"/>
      <c r="G106" s="64"/>
      <c r="H106" s="65" t="n">
        <f aca="false">IF(AND(F106*16.96/1000&lt;30,F106&lt;&gt;""),31.35,F106*16.96/1000)</f>
        <v>0</v>
      </c>
      <c r="I106" s="65" t="n">
        <f aca="false">(H106*9/100)+H106</f>
        <v>0</v>
      </c>
      <c r="J106" s="65" t="n">
        <f aca="false">E106*3.73/1000</f>
        <v>0</v>
      </c>
      <c r="K106" s="65" t="n">
        <f aca="false">E106*4.17/1000</f>
        <v>0</v>
      </c>
      <c r="L106" s="66" t="n">
        <f aca="false">F106*4.68/1000</f>
        <v>0</v>
      </c>
      <c r="M106" s="66" t="n">
        <f aca="false">F106*5.25/1000</f>
        <v>0</v>
      </c>
      <c r="N106" s="74"/>
      <c r="O106" s="75"/>
      <c r="P106" s="4"/>
      <c r="Q106" s="4"/>
    </row>
    <row r="107" customFormat="false" ht="14.25" hidden="false" customHeight="false" outlineLevel="0" collapsed="false">
      <c r="A107" s="69"/>
      <c r="B107" s="69"/>
      <c r="C107" s="76"/>
      <c r="D107" s="71"/>
      <c r="E107" s="72"/>
      <c r="F107" s="73"/>
      <c r="G107" s="64"/>
      <c r="H107" s="65" t="n">
        <f aca="false">IF(AND(F107*16.96/1000&lt;30,F107&lt;&gt;""),31.35,F107*16.96/1000)</f>
        <v>0</v>
      </c>
      <c r="I107" s="65" t="n">
        <f aca="false">(H107*9/100)+H107</f>
        <v>0</v>
      </c>
      <c r="J107" s="65" t="n">
        <f aca="false">E107*3.73/1000</f>
        <v>0</v>
      </c>
      <c r="K107" s="65" t="n">
        <f aca="false">E107*4.17/1000</f>
        <v>0</v>
      </c>
      <c r="L107" s="66" t="n">
        <f aca="false">F107*4.68/1000</f>
        <v>0</v>
      </c>
      <c r="M107" s="66" t="n">
        <f aca="false">F107*5.25/1000</f>
        <v>0</v>
      </c>
      <c r="N107" s="74"/>
      <c r="O107" s="75"/>
      <c r="P107" s="4"/>
      <c r="Q107" s="4"/>
    </row>
    <row r="108" customFormat="false" ht="14.25" hidden="false" customHeight="false" outlineLevel="0" collapsed="false">
      <c r="A108" s="69"/>
      <c r="B108" s="69"/>
      <c r="C108" s="76"/>
      <c r="D108" s="71"/>
      <c r="E108" s="72"/>
      <c r="F108" s="73"/>
      <c r="G108" s="64"/>
      <c r="H108" s="65" t="n">
        <f aca="false">IF(AND(F108*16.96/1000&lt;30,F108&lt;&gt;""),31.35,F108*16.96/1000)</f>
        <v>0</v>
      </c>
      <c r="I108" s="65" t="n">
        <f aca="false">(H108*9/100)+H108</f>
        <v>0</v>
      </c>
      <c r="J108" s="65" t="n">
        <f aca="false">E108*3.73/1000</f>
        <v>0</v>
      </c>
      <c r="K108" s="65" t="n">
        <f aca="false">E108*4.17/1000</f>
        <v>0</v>
      </c>
      <c r="L108" s="66" t="n">
        <f aca="false">F108*4.68/1000</f>
        <v>0</v>
      </c>
      <c r="M108" s="66" t="n">
        <f aca="false">F108*5.25/1000</f>
        <v>0</v>
      </c>
      <c r="N108" s="74"/>
      <c r="O108" s="75"/>
      <c r="P108" s="4"/>
      <c r="Q108" s="4"/>
    </row>
    <row r="109" customFormat="false" ht="14.25" hidden="false" customHeight="false" outlineLevel="0" collapsed="false">
      <c r="A109" s="69"/>
      <c r="B109" s="69"/>
      <c r="C109" s="76"/>
      <c r="D109" s="71"/>
      <c r="E109" s="72"/>
      <c r="F109" s="73"/>
      <c r="G109" s="64"/>
      <c r="H109" s="65" t="n">
        <f aca="false">IF(AND(F109*16.96/1000&lt;30,F109&lt;&gt;""),31.35,F109*16.96/1000)</f>
        <v>0</v>
      </c>
      <c r="I109" s="65" t="n">
        <f aca="false">(H109*9/100)+H109</f>
        <v>0</v>
      </c>
      <c r="J109" s="65" t="n">
        <f aca="false">E109*3.73/1000</f>
        <v>0</v>
      </c>
      <c r="K109" s="65" t="n">
        <f aca="false">E109*4.17/1000</f>
        <v>0</v>
      </c>
      <c r="L109" s="66" t="n">
        <f aca="false">F109*4.68/1000</f>
        <v>0</v>
      </c>
      <c r="M109" s="66" t="n">
        <f aca="false">F109*5.25/1000</f>
        <v>0</v>
      </c>
      <c r="N109" s="74"/>
      <c r="O109" s="75"/>
      <c r="P109" s="4"/>
      <c r="Q109" s="4"/>
    </row>
    <row r="110" customFormat="false" ht="14.25" hidden="false" customHeight="false" outlineLevel="0" collapsed="false">
      <c r="A110" s="69"/>
      <c r="B110" s="69"/>
      <c r="C110" s="76"/>
      <c r="D110" s="71"/>
      <c r="E110" s="72"/>
      <c r="F110" s="73"/>
      <c r="G110" s="64"/>
      <c r="H110" s="65" t="n">
        <f aca="false">IF(AND(F110*16.96/1000&lt;30,F110&lt;&gt;""),31.35,F110*16.96/1000)</f>
        <v>0</v>
      </c>
      <c r="I110" s="65" t="n">
        <f aca="false">(H110*9/100)+H110</f>
        <v>0</v>
      </c>
      <c r="J110" s="65" t="n">
        <f aca="false">E110*3.73/1000</f>
        <v>0</v>
      </c>
      <c r="K110" s="65" t="n">
        <f aca="false">E110*4.17/1000</f>
        <v>0</v>
      </c>
      <c r="L110" s="66" t="n">
        <f aca="false">F110*4.68/1000</f>
        <v>0</v>
      </c>
      <c r="M110" s="66" t="n">
        <f aca="false">F110*5.25/1000</f>
        <v>0</v>
      </c>
      <c r="N110" s="74"/>
      <c r="O110" s="75"/>
      <c r="P110" s="4"/>
      <c r="Q110" s="4"/>
    </row>
    <row r="111" customFormat="false" ht="14.25" hidden="false" customHeight="false" outlineLevel="0" collapsed="false">
      <c r="A111" s="69"/>
      <c r="B111" s="69"/>
      <c r="C111" s="76"/>
      <c r="D111" s="71"/>
      <c r="E111" s="72"/>
      <c r="F111" s="73"/>
      <c r="G111" s="64"/>
      <c r="H111" s="65" t="n">
        <f aca="false">IF(AND(F111*16.96/1000&lt;30,F111&lt;&gt;""),31.35,F111*16.96/1000)</f>
        <v>0</v>
      </c>
      <c r="I111" s="65" t="n">
        <f aca="false">(H111*9/100)+H111</f>
        <v>0</v>
      </c>
      <c r="J111" s="65" t="n">
        <f aca="false">E111*3.73/1000</f>
        <v>0</v>
      </c>
      <c r="K111" s="65" t="n">
        <f aca="false">E111*4.17/1000</f>
        <v>0</v>
      </c>
      <c r="L111" s="66" t="n">
        <f aca="false">F111*4.68/1000</f>
        <v>0</v>
      </c>
      <c r="M111" s="66" t="n">
        <f aca="false">F111*5.25/1000</f>
        <v>0</v>
      </c>
      <c r="N111" s="74"/>
      <c r="O111" s="75"/>
      <c r="P111" s="4"/>
      <c r="Q111" s="4"/>
    </row>
    <row r="112" customFormat="false" ht="14.25" hidden="false" customHeight="false" outlineLevel="0" collapsed="false">
      <c r="A112" s="69"/>
      <c r="B112" s="69"/>
      <c r="C112" s="76"/>
      <c r="D112" s="71"/>
      <c r="E112" s="72"/>
      <c r="F112" s="73"/>
      <c r="G112" s="64"/>
      <c r="H112" s="65" t="n">
        <f aca="false">IF(AND(F112*16.96/1000&lt;30,F112&lt;&gt;""),31.35,F112*16.96/1000)</f>
        <v>0</v>
      </c>
      <c r="I112" s="65" t="n">
        <f aca="false">(H112*9/100)+H112</f>
        <v>0</v>
      </c>
      <c r="J112" s="65" t="n">
        <f aca="false">E112*3.73/1000</f>
        <v>0</v>
      </c>
      <c r="K112" s="65" t="n">
        <f aca="false">E112*4.17/1000</f>
        <v>0</v>
      </c>
      <c r="L112" s="66" t="n">
        <f aca="false">F112*4.68/1000</f>
        <v>0</v>
      </c>
      <c r="M112" s="66" t="n">
        <f aca="false">F112*5.25/1000</f>
        <v>0</v>
      </c>
      <c r="N112" s="74"/>
      <c r="O112" s="75"/>
      <c r="P112" s="4"/>
      <c r="Q112" s="4"/>
    </row>
    <row r="113" customFormat="false" ht="14.25" hidden="false" customHeight="false" outlineLevel="0" collapsed="false">
      <c r="A113" s="69"/>
      <c r="B113" s="69"/>
      <c r="C113" s="76"/>
      <c r="D113" s="71"/>
      <c r="E113" s="72"/>
      <c r="F113" s="73"/>
      <c r="G113" s="64"/>
      <c r="H113" s="65" t="n">
        <f aca="false">IF(AND(F113*16.96/1000&lt;30,F113&lt;&gt;""),31.35,F113*16.96/1000)</f>
        <v>0</v>
      </c>
      <c r="I113" s="65" t="n">
        <f aca="false">(H113*9/100)+H113</f>
        <v>0</v>
      </c>
      <c r="J113" s="65" t="n">
        <f aca="false">E113*3.73/1000</f>
        <v>0</v>
      </c>
      <c r="K113" s="65" t="n">
        <f aca="false">E113*4.17/1000</f>
        <v>0</v>
      </c>
      <c r="L113" s="66" t="n">
        <f aca="false">F113*4.68/1000</f>
        <v>0</v>
      </c>
      <c r="M113" s="66" t="n">
        <f aca="false">F113*5.25/1000</f>
        <v>0</v>
      </c>
      <c r="N113" s="74"/>
      <c r="O113" s="75"/>
      <c r="P113" s="4"/>
      <c r="Q113" s="4"/>
    </row>
    <row r="114" customFormat="false" ht="14.25" hidden="false" customHeight="false" outlineLevel="0" collapsed="false">
      <c r="A114" s="69"/>
      <c r="B114" s="69"/>
      <c r="C114" s="76"/>
      <c r="D114" s="71"/>
      <c r="E114" s="72"/>
      <c r="F114" s="73"/>
      <c r="G114" s="64"/>
      <c r="H114" s="65" t="n">
        <f aca="false">IF(AND(F114*16.96/1000&lt;30,F114&lt;&gt;""),31.35,F114*16.96/1000)</f>
        <v>0</v>
      </c>
      <c r="I114" s="65" t="n">
        <f aca="false">(H114*9/100)+H114</f>
        <v>0</v>
      </c>
      <c r="J114" s="65" t="n">
        <f aca="false">E114*3.73/1000</f>
        <v>0</v>
      </c>
      <c r="K114" s="65" t="n">
        <f aca="false">E114*4.17/1000</f>
        <v>0</v>
      </c>
      <c r="L114" s="66" t="n">
        <f aca="false">F114*4.68/1000</f>
        <v>0</v>
      </c>
      <c r="M114" s="66" t="n">
        <f aca="false">F114*5.25/1000</f>
        <v>0</v>
      </c>
      <c r="N114" s="74"/>
      <c r="O114" s="75"/>
      <c r="P114" s="4"/>
      <c r="Q114" s="4"/>
    </row>
    <row r="115" customFormat="false" ht="14.25" hidden="false" customHeight="false" outlineLevel="0" collapsed="false">
      <c r="A115" s="69"/>
      <c r="B115" s="69"/>
      <c r="C115" s="76"/>
      <c r="D115" s="71"/>
      <c r="E115" s="72"/>
      <c r="F115" s="73"/>
      <c r="G115" s="64"/>
      <c r="H115" s="65" t="n">
        <f aca="false">IF(AND(F115*16.96/1000&lt;30,F115&lt;&gt;""),31.35,F115*16.96/1000)</f>
        <v>0</v>
      </c>
      <c r="I115" s="65" t="n">
        <f aca="false">(H115*9/100)+H115</f>
        <v>0</v>
      </c>
      <c r="J115" s="65" t="n">
        <f aca="false">E115*3.73/1000</f>
        <v>0</v>
      </c>
      <c r="K115" s="65" t="n">
        <f aca="false">E115*4.17/1000</f>
        <v>0</v>
      </c>
      <c r="L115" s="66" t="n">
        <f aca="false">F115*4.68/1000</f>
        <v>0</v>
      </c>
      <c r="M115" s="66" t="n">
        <f aca="false">F115*5.25/1000</f>
        <v>0</v>
      </c>
      <c r="N115" s="74"/>
      <c r="O115" s="75"/>
      <c r="P115" s="4"/>
      <c r="Q115" s="4"/>
    </row>
    <row r="116" customFormat="false" ht="14.25" hidden="false" customHeight="false" outlineLevel="0" collapsed="false">
      <c r="A116" s="69"/>
      <c r="B116" s="69"/>
      <c r="C116" s="76"/>
      <c r="D116" s="71"/>
      <c r="E116" s="72"/>
      <c r="F116" s="73"/>
      <c r="G116" s="64"/>
      <c r="H116" s="65" t="n">
        <f aca="false">IF(AND(F116*16.96/1000&lt;30,F116&lt;&gt;""),31.35,F116*16.96/1000)</f>
        <v>0</v>
      </c>
      <c r="I116" s="65" t="n">
        <f aca="false">(H116*9/100)+H116</f>
        <v>0</v>
      </c>
      <c r="J116" s="65" t="n">
        <f aca="false">E116*3.73/1000</f>
        <v>0</v>
      </c>
      <c r="K116" s="65" t="n">
        <f aca="false">E116*4.17/1000</f>
        <v>0</v>
      </c>
      <c r="L116" s="66" t="n">
        <f aca="false">F116*4.68/1000</f>
        <v>0</v>
      </c>
      <c r="M116" s="66" t="n">
        <f aca="false">F116*5.25/1000</f>
        <v>0</v>
      </c>
      <c r="N116" s="74"/>
      <c r="O116" s="75"/>
      <c r="P116" s="4"/>
      <c r="Q116" s="4"/>
    </row>
    <row r="117" customFormat="false" ht="14.25" hidden="false" customHeight="false" outlineLevel="0" collapsed="false">
      <c r="A117" s="69"/>
      <c r="B117" s="69"/>
      <c r="C117" s="76"/>
      <c r="D117" s="71"/>
      <c r="E117" s="72"/>
      <c r="F117" s="73"/>
      <c r="G117" s="64"/>
      <c r="H117" s="65" t="n">
        <f aca="false">IF(AND(F117*16.96/1000&lt;30,F117&lt;&gt;""),31.35,F117*16.96/1000)</f>
        <v>0</v>
      </c>
      <c r="I117" s="65" t="n">
        <f aca="false">(H117*9/100)+H117</f>
        <v>0</v>
      </c>
      <c r="J117" s="65" t="n">
        <f aca="false">E117*3.73/1000</f>
        <v>0</v>
      </c>
      <c r="K117" s="65" t="n">
        <f aca="false">E117*4.17/1000</f>
        <v>0</v>
      </c>
      <c r="L117" s="66" t="n">
        <f aca="false">F117*4.68/1000</f>
        <v>0</v>
      </c>
      <c r="M117" s="66" t="n">
        <f aca="false">F117*5.25/1000</f>
        <v>0</v>
      </c>
      <c r="N117" s="74"/>
      <c r="O117" s="75"/>
      <c r="P117" s="4"/>
      <c r="Q117" s="4"/>
    </row>
    <row r="118" customFormat="false" ht="14.25" hidden="false" customHeight="false" outlineLevel="0" collapsed="false">
      <c r="A118" s="69"/>
      <c r="B118" s="69"/>
      <c r="C118" s="76"/>
      <c r="D118" s="71"/>
      <c r="E118" s="72"/>
      <c r="F118" s="73"/>
      <c r="G118" s="64"/>
      <c r="H118" s="65" t="n">
        <f aca="false">IF(AND(F118*16.96/1000&lt;30,F118&lt;&gt;""),31.35,F118*16.96/1000)</f>
        <v>0</v>
      </c>
      <c r="I118" s="65" t="n">
        <f aca="false">(H118*9/100)+H118</f>
        <v>0</v>
      </c>
      <c r="J118" s="65" t="n">
        <f aca="false">E118*3.73/1000</f>
        <v>0</v>
      </c>
      <c r="K118" s="65" t="n">
        <f aca="false">E118*4.17/1000</f>
        <v>0</v>
      </c>
      <c r="L118" s="66" t="n">
        <f aca="false">F118*4.68/1000</f>
        <v>0</v>
      </c>
      <c r="M118" s="66" t="n">
        <f aca="false">F118*5.25/1000</f>
        <v>0</v>
      </c>
      <c r="N118" s="74"/>
      <c r="O118" s="75"/>
      <c r="P118" s="4"/>
      <c r="Q118" s="4"/>
    </row>
    <row r="119" customFormat="false" ht="14.25" hidden="false" customHeight="false" outlineLevel="0" collapsed="false">
      <c r="A119" s="69"/>
      <c r="B119" s="69"/>
      <c r="C119" s="76"/>
      <c r="D119" s="71"/>
      <c r="E119" s="72"/>
      <c r="F119" s="73"/>
      <c r="G119" s="64"/>
      <c r="H119" s="65" t="n">
        <f aca="false">IF(AND(F119*16.96/1000&lt;30,F119&lt;&gt;""),31.35,F119*16.96/1000)</f>
        <v>0</v>
      </c>
      <c r="I119" s="65" t="n">
        <f aca="false">(H119*9/100)+H119</f>
        <v>0</v>
      </c>
      <c r="J119" s="65" t="n">
        <f aca="false">E119*3.73/1000</f>
        <v>0</v>
      </c>
      <c r="K119" s="65" t="n">
        <f aca="false">E119*4.17/1000</f>
        <v>0</v>
      </c>
      <c r="L119" s="66" t="n">
        <f aca="false">F119*4.68/1000</f>
        <v>0</v>
      </c>
      <c r="M119" s="66" t="n">
        <f aca="false">F119*5.25/1000</f>
        <v>0</v>
      </c>
      <c r="N119" s="74"/>
      <c r="O119" s="75"/>
      <c r="P119" s="4"/>
      <c r="Q119" s="4"/>
    </row>
    <row r="120" customFormat="false" ht="14.25" hidden="false" customHeight="false" outlineLevel="0" collapsed="false">
      <c r="A120" s="69"/>
      <c r="B120" s="69"/>
      <c r="C120" s="76"/>
      <c r="D120" s="71"/>
      <c r="E120" s="72"/>
      <c r="F120" s="73"/>
      <c r="G120" s="64"/>
      <c r="H120" s="65" t="n">
        <f aca="false">IF(AND(F120*16.96/1000&lt;30,F120&lt;&gt;""),31.35,F120*16.96/1000)</f>
        <v>0</v>
      </c>
      <c r="I120" s="65" t="n">
        <f aca="false">(H120*9/100)+H120</f>
        <v>0</v>
      </c>
      <c r="J120" s="65" t="n">
        <f aca="false">E120*3.73/1000</f>
        <v>0</v>
      </c>
      <c r="K120" s="65" t="n">
        <f aca="false">E120*4.17/1000</f>
        <v>0</v>
      </c>
      <c r="L120" s="66" t="n">
        <f aca="false">F120*4.68/1000</f>
        <v>0</v>
      </c>
      <c r="M120" s="66" t="n">
        <f aca="false">F120*5.25/1000</f>
        <v>0</v>
      </c>
      <c r="N120" s="74"/>
      <c r="O120" s="75"/>
      <c r="P120" s="4"/>
      <c r="Q120" s="4"/>
    </row>
    <row r="121" customFormat="false" ht="14.25" hidden="false" customHeight="false" outlineLevel="0" collapsed="false">
      <c r="A121" s="69"/>
      <c r="B121" s="69"/>
      <c r="C121" s="76"/>
      <c r="D121" s="71"/>
      <c r="E121" s="72"/>
      <c r="F121" s="73"/>
      <c r="G121" s="64"/>
      <c r="H121" s="65" t="n">
        <f aca="false">IF(AND(F121*16.96/1000&lt;30,F121&lt;&gt;""),31.35,F121*16.96/1000)</f>
        <v>0</v>
      </c>
      <c r="I121" s="65" t="n">
        <f aca="false">(H121*9/100)+H121</f>
        <v>0</v>
      </c>
      <c r="J121" s="65" t="n">
        <f aca="false">E121*3.73/1000</f>
        <v>0</v>
      </c>
      <c r="K121" s="65" t="n">
        <f aca="false">E121*4.17/1000</f>
        <v>0</v>
      </c>
      <c r="L121" s="66" t="n">
        <f aca="false">F121*4.68/1000</f>
        <v>0</v>
      </c>
      <c r="M121" s="66" t="n">
        <f aca="false">F121*5.25/1000</f>
        <v>0</v>
      </c>
      <c r="N121" s="74"/>
      <c r="O121" s="75"/>
      <c r="P121" s="4"/>
      <c r="Q121" s="4"/>
    </row>
    <row r="122" customFormat="false" ht="14.25" hidden="false" customHeight="false" outlineLevel="0" collapsed="false">
      <c r="A122" s="69"/>
      <c r="B122" s="69"/>
      <c r="C122" s="76"/>
      <c r="D122" s="71"/>
      <c r="E122" s="72"/>
      <c r="F122" s="73"/>
      <c r="G122" s="64"/>
      <c r="H122" s="65" t="n">
        <f aca="false">IF(AND(F122*16.96/1000&lt;30,F122&lt;&gt;""),31.35,F122*16.96/1000)</f>
        <v>0</v>
      </c>
      <c r="I122" s="65" t="n">
        <f aca="false">(H122*9/100)+H122</f>
        <v>0</v>
      </c>
      <c r="J122" s="65" t="n">
        <f aca="false">E122*3.73/1000</f>
        <v>0</v>
      </c>
      <c r="K122" s="65" t="n">
        <f aca="false">E122*4.17/1000</f>
        <v>0</v>
      </c>
      <c r="L122" s="66" t="n">
        <f aca="false">F122*4.68/1000</f>
        <v>0</v>
      </c>
      <c r="M122" s="66" t="n">
        <f aca="false">F122*5.25/1000</f>
        <v>0</v>
      </c>
      <c r="N122" s="74"/>
      <c r="O122" s="75"/>
      <c r="P122" s="4"/>
      <c r="Q122" s="4"/>
    </row>
    <row r="123" customFormat="false" ht="14.25" hidden="false" customHeight="false" outlineLevel="0" collapsed="false">
      <c r="A123" s="69"/>
      <c r="B123" s="69"/>
      <c r="C123" s="76"/>
      <c r="D123" s="71"/>
      <c r="E123" s="72"/>
      <c r="F123" s="73"/>
      <c r="G123" s="64"/>
      <c r="H123" s="65" t="n">
        <f aca="false">IF(AND(F123*16.96/1000&lt;30,F123&lt;&gt;""),31.35,F123*16.96/1000)</f>
        <v>0</v>
      </c>
      <c r="I123" s="65" t="n">
        <f aca="false">(H123*9/100)+H123</f>
        <v>0</v>
      </c>
      <c r="J123" s="65" t="n">
        <f aca="false">E123*3.73/1000</f>
        <v>0</v>
      </c>
      <c r="K123" s="65" t="n">
        <f aca="false">E123*4.17/1000</f>
        <v>0</v>
      </c>
      <c r="L123" s="66" t="n">
        <f aca="false">F123*4.68/1000</f>
        <v>0</v>
      </c>
      <c r="M123" s="66" t="n">
        <f aca="false">F123*5.25/1000</f>
        <v>0</v>
      </c>
      <c r="N123" s="74"/>
      <c r="O123" s="75"/>
      <c r="P123" s="4"/>
      <c r="Q123" s="4"/>
    </row>
    <row r="124" customFormat="false" ht="14.25" hidden="false" customHeight="false" outlineLevel="0" collapsed="false">
      <c r="A124" s="69"/>
      <c r="B124" s="69"/>
      <c r="C124" s="76"/>
      <c r="D124" s="71"/>
      <c r="E124" s="72"/>
      <c r="F124" s="73"/>
      <c r="G124" s="64"/>
      <c r="H124" s="65" t="n">
        <f aca="false">IF(AND(F124*16.96/1000&lt;30,F124&lt;&gt;""),31.35,F124*16.96/1000)</f>
        <v>0</v>
      </c>
      <c r="I124" s="65" t="n">
        <f aca="false">(H124*9/100)+H124</f>
        <v>0</v>
      </c>
      <c r="J124" s="65" t="n">
        <f aca="false">E124*3.73/1000</f>
        <v>0</v>
      </c>
      <c r="K124" s="65" t="n">
        <f aca="false">E124*4.17/1000</f>
        <v>0</v>
      </c>
      <c r="L124" s="66" t="n">
        <f aca="false">F124*4.68/1000</f>
        <v>0</v>
      </c>
      <c r="M124" s="66" t="n">
        <f aca="false">F124*5.25/1000</f>
        <v>0</v>
      </c>
      <c r="N124" s="74"/>
      <c r="O124" s="75"/>
      <c r="P124" s="4"/>
      <c r="Q124" s="4"/>
    </row>
    <row r="125" customFormat="false" ht="14.25" hidden="false" customHeight="false" outlineLevel="0" collapsed="false">
      <c r="A125" s="69"/>
      <c r="B125" s="69"/>
      <c r="C125" s="76"/>
      <c r="D125" s="71"/>
      <c r="E125" s="72"/>
      <c r="F125" s="73"/>
      <c r="G125" s="64"/>
      <c r="H125" s="65" t="n">
        <f aca="false">IF(AND(F125*16.96/1000&lt;30,F125&lt;&gt;""),31.35,F125*16.96/1000)</f>
        <v>0</v>
      </c>
      <c r="I125" s="65" t="n">
        <f aca="false">(H125*9/100)+H125</f>
        <v>0</v>
      </c>
      <c r="J125" s="65" t="n">
        <f aca="false">E125*3.73/1000</f>
        <v>0</v>
      </c>
      <c r="K125" s="65" t="n">
        <f aca="false">E125*4.17/1000</f>
        <v>0</v>
      </c>
      <c r="L125" s="66" t="n">
        <f aca="false">F125*4.68/1000</f>
        <v>0</v>
      </c>
      <c r="M125" s="66" t="n">
        <f aca="false">F125*5.25/1000</f>
        <v>0</v>
      </c>
      <c r="N125" s="74"/>
      <c r="O125" s="75"/>
      <c r="P125" s="4"/>
      <c r="Q125" s="4"/>
    </row>
    <row r="126" customFormat="false" ht="14.25" hidden="false" customHeight="false" outlineLevel="0" collapsed="false">
      <c r="A126" s="69"/>
      <c r="B126" s="69"/>
      <c r="C126" s="76"/>
      <c r="D126" s="71"/>
      <c r="E126" s="72"/>
      <c r="F126" s="73"/>
      <c r="G126" s="64"/>
      <c r="H126" s="65" t="n">
        <f aca="false">IF(AND(F126*16.96/1000&lt;30,F126&lt;&gt;""),31.35,F126*16.96/1000)</f>
        <v>0</v>
      </c>
      <c r="I126" s="65" t="n">
        <f aca="false">(H126*9/100)+H126</f>
        <v>0</v>
      </c>
      <c r="J126" s="65" t="n">
        <f aca="false">E126*3.73/1000</f>
        <v>0</v>
      </c>
      <c r="K126" s="65" t="n">
        <f aca="false">E126*4.17/1000</f>
        <v>0</v>
      </c>
      <c r="L126" s="66" t="n">
        <f aca="false">F126*4.68/1000</f>
        <v>0</v>
      </c>
      <c r="M126" s="66" t="n">
        <f aca="false">F126*5.25/1000</f>
        <v>0</v>
      </c>
      <c r="N126" s="74"/>
      <c r="O126" s="75"/>
      <c r="P126" s="4"/>
      <c r="Q126" s="4"/>
    </row>
    <row r="127" customFormat="false" ht="14.25" hidden="false" customHeight="false" outlineLevel="0" collapsed="false">
      <c r="A127" s="69"/>
      <c r="B127" s="69"/>
      <c r="C127" s="76"/>
      <c r="D127" s="71"/>
      <c r="E127" s="72"/>
      <c r="F127" s="73"/>
      <c r="G127" s="64"/>
      <c r="H127" s="65" t="n">
        <f aca="false">IF(AND(F127*16.96/1000&lt;30,F127&lt;&gt;""),31.35,F127*16.96/1000)</f>
        <v>0</v>
      </c>
      <c r="I127" s="65" t="n">
        <f aca="false">(H127*9/100)+H127</f>
        <v>0</v>
      </c>
      <c r="J127" s="65" t="n">
        <f aca="false">E127*3.73/1000</f>
        <v>0</v>
      </c>
      <c r="K127" s="65" t="n">
        <f aca="false">E127*4.17/1000</f>
        <v>0</v>
      </c>
      <c r="L127" s="66" t="n">
        <f aca="false">F127*4.68/1000</f>
        <v>0</v>
      </c>
      <c r="M127" s="66" t="n">
        <f aca="false">F127*5.25/1000</f>
        <v>0</v>
      </c>
      <c r="N127" s="74"/>
      <c r="O127" s="75"/>
      <c r="P127" s="4"/>
      <c r="Q127" s="4"/>
    </row>
    <row r="128" customFormat="false" ht="14.25" hidden="false" customHeight="false" outlineLevel="0" collapsed="false">
      <c r="A128" s="69"/>
      <c r="B128" s="69"/>
      <c r="C128" s="76"/>
      <c r="D128" s="71"/>
      <c r="E128" s="72"/>
      <c r="F128" s="73"/>
      <c r="G128" s="64"/>
      <c r="H128" s="65" t="n">
        <f aca="false">IF(AND(F128*16.96/1000&lt;30,F128&lt;&gt;""),31.35,F128*16.96/1000)</f>
        <v>0</v>
      </c>
      <c r="I128" s="65" t="n">
        <f aca="false">(H128*9/100)+H128</f>
        <v>0</v>
      </c>
      <c r="J128" s="65" t="n">
        <f aca="false">E128*3.73/1000</f>
        <v>0</v>
      </c>
      <c r="K128" s="65" t="n">
        <f aca="false">E128*4.17/1000</f>
        <v>0</v>
      </c>
      <c r="L128" s="66" t="n">
        <f aca="false">F128*4.68/1000</f>
        <v>0</v>
      </c>
      <c r="M128" s="66" t="n">
        <f aca="false">F128*5.25/1000</f>
        <v>0</v>
      </c>
      <c r="N128" s="74"/>
      <c r="O128" s="75"/>
      <c r="P128" s="4"/>
      <c r="Q128" s="4"/>
    </row>
    <row r="129" customFormat="false" ht="14.25" hidden="false" customHeight="false" outlineLevel="0" collapsed="false">
      <c r="A129" s="69"/>
      <c r="B129" s="69"/>
      <c r="C129" s="76"/>
      <c r="D129" s="71"/>
      <c r="E129" s="72"/>
      <c r="F129" s="73"/>
      <c r="G129" s="64"/>
      <c r="H129" s="65" t="n">
        <f aca="false">IF(AND(F129*16.96/1000&lt;30,F129&lt;&gt;""),31.35,F129*16.96/1000)</f>
        <v>0</v>
      </c>
      <c r="I129" s="65" t="n">
        <f aca="false">(H129*9/100)+H129</f>
        <v>0</v>
      </c>
      <c r="J129" s="65" t="n">
        <f aca="false">E129*3.73/1000</f>
        <v>0</v>
      </c>
      <c r="K129" s="65" t="n">
        <f aca="false">E129*4.17/1000</f>
        <v>0</v>
      </c>
      <c r="L129" s="66" t="n">
        <f aca="false">F129*4.68/1000</f>
        <v>0</v>
      </c>
      <c r="M129" s="66" t="n">
        <f aca="false">F129*5.25/1000</f>
        <v>0</v>
      </c>
      <c r="N129" s="74"/>
      <c r="O129" s="75"/>
      <c r="P129" s="4"/>
      <c r="Q129" s="4"/>
    </row>
    <row r="130" customFormat="false" ht="14.25" hidden="false" customHeight="false" outlineLevel="0" collapsed="false">
      <c r="A130" s="69"/>
      <c r="B130" s="69"/>
      <c r="C130" s="76"/>
      <c r="D130" s="71"/>
      <c r="E130" s="72"/>
      <c r="F130" s="73"/>
      <c r="G130" s="64"/>
      <c r="H130" s="65" t="n">
        <f aca="false">IF(AND(F130*16.96/1000&lt;30,F130&lt;&gt;""),31.35,F130*16.96/1000)</f>
        <v>0</v>
      </c>
      <c r="I130" s="65" t="n">
        <f aca="false">(H130*9/100)+H130</f>
        <v>0</v>
      </c>
      <c r="J130" s="65" t="n">
        <f aca="false">E130*3.73/1000</f>
        <v>0</v>
      </c>
      <c r="K130" s="65" t="n">
        <f aca="false">E130*4.17/1000</f>
        <v>0</v>
      </c>
      <c r="L130" s="66" t="n">
        <f aca="false">F130*4.68/1000</f>
        <v>0</v>
      </c>
      <c r="M130" s="66" t="n">
        <f aca="false">F130*5.25/1000</f>
        <v>0</v>
      </c>
      <c r="N130" s="74"/>
      <c r="O130" s="75"/>
      <c r="P130" s="4"/>
      <c r="Q130" s="4"/>
    </row>
    <row r="131" customFormat="false" ht="14.25" hidden="false" customHeight="false" outlineLevel="0" collapsed="false">
      <c r="A131" s="69"/>
      <c r="B131" s="69"/>
      <c r="C131" s="76"/>
      <c r="D131" s="71"/>
      <c r="E131" s="72"/>
      <c r="F131" s="73"/>
      <c r="G131" s="64"/>
      <c r="H131" s="65" t="n">
        <f aca="false">IF(AND(F131*16.96/1000&lt;30,F131&lt;&gt;""),31.35,F131*16.96/1000)</f>
        <v>0</v>
      </c>
      <c r="I131" s="65" t="n">
        <f aca="false">(H131*9/100)+H131</f>
        <v>0</v>
      </c>
      <c r="J131" s="65" t="n">
        <f aca="false">E131*3.73/1000</f>
        <v>0</v>
      </c>
      <c r="K131" s="65" t="n">
        <f aca="false">E131*4.17/1000</f>
        <v>0</v>
      </c>
      <c r="L131" s="66" t="n">
        <f aca="false">F131*4.68/1000</f>
        <v>0</v>
      </c>
      <c r="M131" s="66" t="n">
        <f aca="false">F131*5.25/1000</f>
        <v>0</v>
      </c>
      <c r="N131" s="74"/>
      <c r="O131" s="75"/>
      <c r="P131" s="4"/>
      <c r="Q131" s="4"/>
    </row>
    <row r="132" customFormat="false" ht="14.25" hidden="false" customHeight="false" outlineLevel="0" collapsed="false">
      <c r="A132" s="69"/>
      <c r="B132" s="69"/>
      <c r="C132" s="76"/>
      <c r="D132" s="71"/>
      <c r="E132" s="72"/>
      <c r="F132" s="73"/>
      <c r="G132" s="64"/>
      <c r="H132" s="65" t="n">
        <f aca="false">IF(AND(F132*16.96/1000&lt;30,F132&lt;&gt;""),31.35,F132*16.96/1000)</f>
        <v>0</v>
      </c>
      <c r="I132" s="65" t="n">
        <f aca="false">(H132*9/100)+H132</f>
        <v>0</v>
      </c>
      <c r="J132" s="65" t="n">
        <f aca="false">E132*3.73/1000</f>
        <v>0</v>
      </c>
      <c r="K132" s="65" t="n">
        <f aca="false">E132*4.17/1000</f>
        <v>0</v>
      </c>
      <c r="L132" s="66" t="n">
        <f aca="false">F132*4.68/1000</f>
        <v>0</v>
      </c>
      <c r="M132" s="66" t="n">
        <f aca="false">F132*5.25/1000</f>
        <v>0</v>
      </c>
      <c r="N132" s="74"/>
      <c r="O132" s="75"/>
      <c r="P132" s="4"/>
      <c r="Q132" s="4"/>
    </row>
    <row r="133" customFormat="false" ht="14.25" hidden="false" customHeight="false" outlineLevel="0" collapsed="false">
      <c r="A133" s="69"/>
      <c r="B133" s="69"/>
      <c r="C133" s="76"/>
      <c r="D133" s="71"/>
      <c r="E133" s="72"/>
      <c r="F133" s="73"/>
      <c r="G133" s="64"/>
      <c r="H133" s="65" t="n">
        <f aca="false">IF(AND(F133*16.96/1000&lt;30,F133&lt;&gt;""),31.35,F133*16.96/1000)</f>
        <v>0</v>
      </c>
      <c r="I133" s="65" t="n">
        <f aca="false">(H133*9/100)+H133</f>
        <v>0</v>
      </c>
      <c r="J133" s="65" t="n">
        <f aca="false">E133*3.73/1000</f>
        <v>0</v>
      </c>
      <c r="K133" s="65" t="n">
        <f aca="false">E133*4.17/1000</f>
        <v>0</v>
      </c>
      <c r="L133" s="66" t="n">
        <f aca="false">F133*4.68/1000</f>
        <v>0</v>
      </c>
      <c r="M133" s="66" t="n">
        <f aca="false">F133*5.25/1000</f>
        <v>0</v>
      </c>
      <c r="N133" s="74"/>
      <c r="O133" s="75"/>
      <c r="P133" s="4"/>
      <c r="Q133" s="4"/>
    </row>
    <row r="134" customFormat="false" ht="14.25" hidden="false" customHeight="false" outlineLevel="0" collapsed="false">
      <c r="A134" s="69"/>
      <c r="B134" s="69"/>
      <c r="C134" s="76"/>
      <c r="D134" s="71"/>
      <c r="E134" s="72"/>
      <c r="F134" s="73"/>
      <c r="G134" s="64"/>
      <c r="H134" s="65" t="n">
        <f aca="false">IF(AND(F134*16.96/1000&lt;30,F134&lt;&gt;""),31.35,F134*16.96/1000)</f>
        <v>0</v>
      </c>
      <c r="I134" s="65" t="n">
        <f aca="false">(H134*9/100)+H134</f>
        <v>0</v>
      </c>
      <c r="J134" s="65" t="n">
        <f aca="false">E134*3.73/1000</f>
        <v>0</v>
      </c>
      <c r="K134" s="65" t="n">
        <f aca="false">E134*4.17/1000</f>
        <v>0</v>
      </c>
      <c r="L134" s="66" t="n">
        <f aca="false">F134*4.68/1000</f>
        <v>0</v>
      </c>
      <c r="M134" s="66" t="n">
        <f aca="false">F134*5.25/1000</f>
        <v>0</v>
      </c>
      <c r="N134" s="74"/>
      <c r="O134" s="75"/>
      <c r="P134" s="4"/>
      <c r="Q134" s="4"/>
    </row>
    <row r="135" customFormat="false" ht="14.25" hidden="false" customHeight="false" outlineLevel="0" collapsed="false">
      <c r="A135" s="69"/>
      <c r="B135" s="69"/>
      <c r="C135" s="76"/>
      <c r="D135" s="71"/>
      <c r="E135" s="72"/>
      <c r="F135" s="73"/>
      <c r="G135" s="64"/>
      <c r="H135" s="65" t="n">
        <f aca="false">IF(AND(F135*16.96/1000&lt;30,F135&lt;&gt;""),31.35,F135*16.96/1000)</f>
        <v>0</v>
      </c>
      <c r="I135" s="65" t="n">
        <f aca="false">(H135*9/100)+H135</f>
        <v>0</v>
      </c>
      <c r="J135" s="65" t="n">
        <f aca="false">E135*3.73/1000</f>
        <v>0</v>
      </c>
      <c r="K135" s="65" t="n">
        <f aca="false">E135*4.17/1000</f>
        <v>0</v>
      </c>
      <c r="L135" s="66" t="n">
        <f aca="false">F135*4.68/1000</f>
        <v>0</v>
      </c>
      <c r="M135" s="66" t="n">
        <f aca="false">F135*5.25/1000</f>
        <v>0</v>
      </c>
      <c r="N135" s="74"/>
      <c r="O135" s="75"/>
      <c r="P135" s="4"/>
      <c r="Q135" s="4"/>
    </row>
    <row r="136" customFormat="false" ht="14.25" hidden="false" customHeight="false" outlineLevel="0" collapsed="false">
      <c r="A136" s="69"/>
      <c r="B136" s="69"/>
      <c r="C136" s="76"/>
      <c r="D136" s="71"/>
      <c r="E136" s="72"/>
      <c r="F136" s="73"/>
      <c r="G136" s="64"/>
      <c r="H136" s="65" t="n">
        <f aca="false">IF(AND(F136*16.96/1000&lt;30,F136&lt;&gt;""),31.35,F136*16.96/1000)</f>
        <v>0</v>
      </c>
      <c r="I136" s="65" t="n">
        <f aca="false">(H136*9/100)+H136</f>
        <v>0</v>
      </c>
      <c r="J136" s="65" t="n">
        <f aca="false">E136*3.73/1000</f>
        <v>0</v>
      </c>
      <c r="K136" s="65" t="n">
        <f aca="false">E136*4.17/1000</f>
        <v>0</v>
      </c>
      <c r="L136" s="66" t="n">
        <f aca="false">F136*4.68/1000</f>
        <v>0</v>
      </c>
      <c r="M136" s="66" t="n">
        <f aca="false">F136*5.25/1000</f>
        <v>0</v>
      </c>
      <c r="N136" s="74"/>
      <c r="O136" s="75"/>
      <c r="P136" s="4"/>
      <c r="Q136" s="4"/>
    </row>
    <row r="137" customFormat="false" ht="14.25" hidden="false" customHeight="false" outlineLevel="0" collapsed="false">
      <c r="A137" s="69"/>
      <c r="B137" s="69"/>
      <c r="C137" s="76"/>
      <c r="D137" s="71"/>
      <c r="E137" s="72"/>
      <c r="F137" s="73"/>
      <c r="G137" s="64"/>
      <c r="H137" s="65" t="n">
        <f aca="false">IF(AND(F137*16.96/1000&lt;30,F137&lt;&gt;""),31.35,F137*16.96/1000)</f>
        <v>0</v>
      </c>
      <c r="I137" s="65" t="n">
        <f aca="false">(H137*9/100)+H137</f>
        <v>0</v>
      </c>
      <c r="J137" s="65" t="n">
        <f aca="false">E137*3.73/1000</f>
        <v>0</v>
      </c>
      <c r="K137" s="65" t="n">
        <f aca="false">E137*4.17/1000</f>
        <v>0</v>
      </c>
      <c r="L137" s="66" t="n">
        <f aca="false">F137*4.68/1000</f>
        <v>0</v>
      </c>
      <c r="M137" s="66" t="n">
        <f aca="false">F137*5.25/1000</f>
        <v>0</v>
      </c>
      <c r="N137" s="74"/>
      <c r="O137" s="75"/>
      <c r="P137" s="4"/>
      <c r="Q137" s="4"/>
    </row>
    <row r="138" customFormat="false" ht="14.25" hidden="false" customHeight="false" outlineLevel="0" collapsed="false">
      <c r="A138" s="69"/>
      <c r="B138" s="69"/>
      <c r="C138" s="76"/>
      <c r="D138" s="71"/>
      <c r="E138" s="72"/>
      <c r="F138" s="73"/>
      <c r="G138" s="64"/>
      <c r="H138" s="65" t="n">
        <f aca="false">IF(AND(F138*16.96/1000&lt;30,F138&lt;&gt;""),31.35,F138*16.96/1000)</f>
        <v>0</v>
      </c>
      <c r="I138" s="65" t="n">
        <f aca="false">(H138*9/100)+H138</f>
        <v>0</v>
      </c>
      <c r="J138" s="65" t="n">
        <f aca="false">E138*3.73/1000</f>
        <v>0</v>
      </c>
      <c r="K138" s="65" t="n">
        <f aca="false">E138*4.17/1000</f>
        <v>0</v>
      </c>
      <c r="L138" s="66" t="n">
        <f aca="false">F138*4.68/1000</f>
        <v>0</v>
      </c>
      <c r="M138" s="66" t="n">
        <f aca="false">F138*5.25/1000</f>
        <v>0</v>
      </c>
      <c r="N138" s="74"/>
      <c r="O138" s="75"/>
      <c r="P138" s="4"/>
      <c r="Q138" s="4"/>
    </row>
    <row r="139" customFormat="false" ht="14.25" hidden="false" customHeight="false" outlineLevel="0" collapsed="false">
      <c r="A139" s="69"/>
      <c r="B139" s="69"/>
      <c r="C139" s="76"/>
      <c r="D139" s="71"/>
      <c r="E139" s="72"/>
      <c r="F139" s="73"/>
      <c r="G139" s="64"/>
      <c r="H139" s="65" t="n">
        <f aca="false">IF(AND(F139*16.96/1000&lt;30,F139&lt;&gt;""),31.35,F139*16.96/1000)</f>
        <v>0</v>
      </c>
      <c r="I139" s="65" t="n">
        <f aca="false">(H139*9/100)+H139</f>
        <v>0</v>
      </c>
      <c r="J139" s="65" t="n">
        <f aca="false">E139*3.73/1000</f>
        <v>0</v>
      </c>
      <c r="K139" s="65" t="n">
        <f aca="false">E139*4.17/1000</f>
        <v>0</v>
      </c>
      <c r="L139" s="66" t="n">
        <f aca="false">F139*4.68/1000</f>
        <v>0</v>
      </c>
      <c r="M139" s="66" t="n">
        <f aca="false">F139*5.25/1000</f>
        <v>0</v>
      </c>
      <c r="N139" s="74"/>
      <c r="O139" s="75"/>
      <c r="P139" s="4"/>
      <c r="Q139" s="4"/>
    </row>
    <row r="140" customFormat="false" ht="14.25" hidden="false" customHeight="false" outlineLevel="0" collapsed="false">
      <c r="A140" s="69"/>
      <c r="B140" s="69"/>
      <c r="C140" s="76"/>
      <c r="D140" s="71"/>
      <c r="E140" s="72"/>
      <c r="F140" s="73"/>
      <c r="G140" s="64"/>
      <c r="H140" s="65" t="n">
        <f aca="false">IF(AND(F140*16.96/1000&lt;30,F140&lt;&gt;""),31.35,F140*16.96/1000)</f>
        <v>0</v>
      </c>
      <c r="I140" s="65" t="n">
        <f aca="false">(H140*9/100)+H140</f>
        <v>0</v>
      </c>
      <c r="J140" s="65" t="n">
        <f aca="false">E140*3.73/1000</f>
        <v>0</v>
      </c>
      <c r="K140" s="65" t="n">
        <f aca="false">E140*4.17/1000</f>
        <v>0</v>
      </c>
      <c r="L140" s="66" t="n">
        <f aca="false">F140*4.68/1000</f>
        <v>0</v>
      </c>
      <c r="M140" s="66" t="n">
        <f aca="false">F140*5.25/1000</f>
        <v>0</v>
      </c>
      <c r="N140" s="74"/>
      <c r="O140" s="75"/>
      <c r="P140" s="4"/>
      <c r="Q140" s="4"/>
    </row>
    <row r="141" customFormat="false" ht="14.25" hidden="false" customHeight="false" outlineLevel="0" collapsed="false">
      <c r="A141" s="69"/>
      <c r="B141" s="69"/>
      <c r="C141" s="76"/>
      <c r="D141" s="71"/>
      <c r="E141" s="72"/>
      <c r="F141" s="73"/>
      <c r="G141" s="64"/>
      <c r="H141" s="65" t="n">
        <f aca="false">IF(AND(F141*16.96/1000&lt;30,F141&lt;&gt;""),31.35,F141*16.96/1000)</f>
        <v>0</v>
      </c>
      <c r="I141" s="65" t="n">
        <f aca="false">(H141*9/100)+H141</f>
        <v>0</v>
      </c>
      <c r="J141" s="65" t="n">
        <f aca="false">E141*3.73/1000</f>
        <v>0</v>
      </c>
      <c r="K141" s="65" t="n">
        <f aca="false">E141*4.17/1000</f>
        <v>0</v>
      </c>
      <c r="L141" s="66" t="n">
        <f aca="false">F141*4.68/1000</f>
        <v>0</v>
      </c>
      <c r="M141" s="66" t="n">
        <f aca="false">F141*5.25/1000</f>
        <v>0</v>
      </c>
      <c r="N141" s="74"/>
      <c r="O141" s="75"/>
      <c r="P141" s="4"/>
      <c r="Q141" s="4"/>
    </row>
    <row r="142" customFormat="false" ht="14.25" hidden="false" customHeight="false" outlineLevel="0" collapsed="false">
      <c r="A142" s="69"/>
      <c r="B142" s="69"/>
      <c r="C142" s="76"/>
      <c r="D142" s="71"/>
      <c r="E142" s="72"/>
      <c r="F142" s="73"/>
      <c r="G142" s="64"/>
      <c r="H142" s="65" t="n">
        <f aca="false">IF(AND(F142*16.96/1000&lt;30,F142&lt;&gt;""),31.35,F142*16.96/1000)</f>
        <v>0</v>
      </c>
      <c r="I142" s="65" t="n">
        <f aca="false">(H142*9/100)+H142</f>
        <v>0</v>
      </c>
      <c r="J142" s="65" t="n">
        <f aca="false">E142*3.73/1000</f>
        <v>0</v>
      </c>
      <c r="K142" s="65" t="n">
        <f aca="false">E142*4.17/1000</f>
        <v>0</v>
      </c>
      <c r="L142" s="66" t="n">
        <f aca="false">F142*4.68/1000</f>
        <v>0</v>
      </c>
      <c r="M142" s="66" t="n">
        <f aca="false">F142*5.25/1000</f>
        <v>0</v>
      </c>
      <c r="N142" s="74"/>
      <c r="O142" s="75"/>
      <c r="P142" s="4"/>
      <c r="Q142" s="4"/>
    </row>
    <row r="143" customFormat="false" ht="14.25" hidden="false" customHeight="false" outlineLevel="0" collapsed="false">
      <c r="A143" s="69"/>
      <c r="B143" s="69"/>
      <c r="C143" s="76"/>
      <c r="D143" s="71"/>
      <c r="E143" s="72"/>
      <c r="F143" s="73"/>
      <c r="G143" s="64"/>
      <c r="H143" s="65" t="n">
        <f aca="false">IF(AND(F143*16.96/1000&lt;30,F143&lt;&gt;""),31.35,F143*16.96/1000)</f>
        <v>0</v>
      </c>
      <c r="I143" s="65" t="n">
        <f aca="false">(H143*9/100)+H143</f>
        <v>0</v>
      </c>
      <c r="J143" s="65" t="n">
        <f aca="false">E143*3.73/1000</f>
        <v>0</v>
      </c>
      <c r="K143" s="65" t="n">
        <f aca="false">E143*4.17/1000</f>
        <v>0</v>
      </c>
      <c r="L143" s="66" t="n">
        <f aca="false">F143*4.68/1000</f>
        <v>0</v>
      </c>
      <c r="M143" s="66" t="n">
        <f aca="false">F143*5.25/1000</f>
        <v>0</v>
      </c>
      <c r="N143" s="74"/>
      <c r="O143" s="75"/>
      <c r="P143" s="4"/>
      <c r="Q143" s="4"/>
    </row>
    <row r="144" customFormat="false" ht="14.25" hidden="false" customHeight="false" outlineLevel="0" collapsed="false">
      <c r="A144" s="69"/>
      <c r="B144" s="69"/>
      <c r="C144" s="76"/>
      <c r="D144" s="71"/>
      <c r="E144" s="72"/>
      <c r="F144" s="73"/>
      <c r="G144" s="64"/>
      <c r="H144" s="65" t="n">
        <f aca="false">IF(AND(F144*16.96/1000&lt;30,F144&lt;&gt;""),31.35,F144*16.96/1000)</f>
        <v>0</v>
      </c>
      <c r="I144" s="65" t="n">
        <f aca="false">(H144*9/100)+H144</f>
        <v>0</v>
      </c>
      <c r="J144" s="65" t="n">
        <f aca="false">E144*3.73/1000</f>
        <v>0</v>
      </c>
      <c r="K144" s="65" t="n">
        <f aca="false">E144*4.17/1000</f>
        <v>0</v>
      </c>
      <c r="L144" s="66" t="n">
        <f aca="false">F144*4.68/1000</f>
        <v>0</v>
      </c>
      <c r="M144" s="66" t="n">
        <f aca="false">F144*5.25/1000</f>
        <v>0</v>
      </c>
      <c r="N144" s="74"/>
      <c r="O144" s="75"/>
      <c r="P144" s="4"/>
      <c r="Q144" s="4"/>
    </row>
    <row r="145" customFormat="false" ht="14.25" hidden="false" customHeight="false" outlineLevel="0" collapsed="false">
      <c r="A145" s="69"/>
      <c r="B145" s="69"/>
      <c r="C145" s="76"/>
      <c r="D145" s="71"/>
      <c r="E145" s="72"/>
      <c r="F145" s="73"/>
      <c r="G145" s="64"/>
      <c r="H145" s="65" t="n">
        <f aca="false">IF(AND(F145*16.96/1000&lt;30,F145&lt;&gt;""),31.35,F145*16.96/1000)</f>
        <v>0</v>
      </c>
      <c r="I145" s="65" t="n">
        <f aca="false">(H145*9/100)+H145</f>
        <v>0</v>
      </c>
      <c r="J145" s="65" t="n">
        <f aca="false">E145*3.73/1000</f>
        <v>0</v>
      </c>
      <c r="K145" s="65" t="n">
        <f aca="false">E145*4.17/1000</f>
        <v>0</v>
      </c>
      <c r="L145" s="66" t="n">
        <f aca="false">F145*4.68/1000</f>
        <v>0</v>
      </c>
      <c r="M145" s="66" t="n">
        <f aca="false">F145*5.25/1000</f>
        <v>0</v>
      </c>
      <c r="N145" s="74"/>
      <c r="O145" s="75"/>
      <c r="P145" s="4"/>
      <c r="Q145" s="4"/>
    </row>
    <row r="146" customFormat="false" ht="14.25" hidden="false" customHeight="false" outlineLevel="0" collapsed="false">
      <c r="A146" s="69"/>
      <c r="B146" s="69"/>
      <c r="C146" s="76"/>
      <c r="D146" s="71"/>
      <c r="E146" s="72"/>
      <c r="F146" s="73"/>
      <c r="G146" s="64"/>
      <c r="H146" s="65" t="n">
        <f aca="false">IF(AND(F146*16.96/1000&lt;30,F146&lt;&gt;""),31.35,F146*16.96/1000)</f>
        <v>0</v>
      </c>
      <c r="I146" s="65" t="n">
        <f aca="false">(H146*9/100)+H146</f>
        <v>0</v>
      </c>
      <c r="J146" s="65" t="n">
        <f aca="false">E146*3.73/1000</f>
        <v>0</v>
      </c>
      <c r="K146" s="65" t="n">
        <f aca="false">E146*4.17/1000</f>
        <v>0</v>
      </c>
      <c r="L146" s="66" t="n">
        <f aca="false">F146*4.68/1000</f>
        <v>0</v>
      </c>
      <c r="M146" s="66" t="n">
        <f aca="false">F146*5.25/1000</f>
        <v>0</v>
      </c>
      <c r="N146" s="74"/>
      <c r="O146" s="75"/>
      <c r="P146" s="4"/>
      <c r="Q146" s="4"/>
    </row>
    <row r="147" customFormat="false" ht="14.25" hidden="false" customHeight="false" outlineLevel="0" collapsed="false">
      <c r="A147" s="69"/>
      <c r="B147" s="69"/>
      <c r="C147" s="76"/>
      <c r="D147" s="71"/>
      <c r="E147" s="72"/>
      <c r="F147" s="73"/>
      <c r="G147" s="64"/>
      <c r="H147" s="65" t="n">
        <f aca="false">IF(AND(F147*16.96/1000&lt;30,F147&lt;&gt;""),31.35,F147*16.96/1000)</f>
        <v>0</v>
      </c>
      <c r="I147" s="65" t="n">
        <f aca="false">(H147*9/100)+H147</f>
        <v>0</v>
      </c>
      <c r="J147" s="65" t="n">
        <f aca="false">E147*3.73/1000</f>
        <v>0</v>
      </c>
      <c r="K147" s="65" t="n">
        <f aca="false">E147*4.17/1000</f>
        <v>0</v>
      </c>
      <c r="L147" s="66" t="n">
        <f aca="false">F147*4.68/1000</f>
        <v>0</v>
      </c>
      <c r="M147" s="66" t="n">
        <f aca="false">F147*5.25/1000</f>
        <v>0</v>
      </c>
      <c r="N147" s="74"/>
      <c r="O147" s="75"/>
      <c r="P147" s="4"/>
      <c r="Q147" s="4"/>
    </row>
    <row r="148" customFormat="false" ht="14.25" hidden="false" customHeight="false" outlineLevel="0" collapsed="false">
      <c r="A148" s="69"/>
      <c r="B148" s="69"/>
      <c r="C148" s="76"/>
      <c r="D148" s="71"/>
      <c r="E148" s="72"/>
      <c r="F148" s="73"/>
      <c r="G148" s="64"/>
      <c r="H148" s="65" t="n">
        <f aca="false">IF(AND(F148*16.96/1000&lt;30,F148&lt;&gt;""),31.35,F148*16.96/1000)</f>
        <v>0</v>
      </c>
      <c r="I148" s="65" t="n">
        <f aca="false">(H148*9/100)+H148</f>
        <v>0</v>
      </c>
      <c r="J148" s="65" t="n">
        <f aca="false">E148*3.73/1000</f>
        <v>0</v>
      </c>
      <c r="K148" s="65" t="n">
        <f aca="false">E148*4.17/1000</f>
        <v>0</v>
      </c>
      <c r="L148" s="66" t="n">
        <f aca="false">F148*4.68/1000</f>
        <v>0</v>
      </c>
      <c r="M148" s="66" t="n">
        <f aca="false">F148*5.25/1000</f>
        <v>0</v>
      </c>
      <c r="N148" s="74"/>
      <c r="O148" s="75"/>
      <c r="P148" s="4"/>
      <c r="Q148" s="4"/>
    </row>
    <row r="149" customFormat="false" ht="14.25" hidden="false" customHeight="false" outlineLevel="0" collapsed="false">
      <c r="A149" s="69"/>
      <c r="B149" s="69"/>
      <c r="C149" s="76"/>
      <c r="D149" s="71"/>
      <c r="E149" s="72"/>
      <c r="F149" s="73"/>
      <c r="G149" s="64"/>
      <c r="H149" s="65" t="n">
        <f aca="false">IF(AND(F149*16.96/1000&lt;30,F149&lt;&gt;""),31.35,F149*16.96/1000)</f>
        <v>0</v>
      </c>
      <c r="I149" s="65" t="n">
        <f aca="false">(H149*9/100)+H149</f>
        <v>0</v>
      </c>
      <c r="J149" s="65" t="n">
        <f aca="false">E149*3.73/1000</f>
        <v>0</v>
      </c>
      <c r="K149" s="65" t="n">
        <f aca="false">E149*4.17/1000</f>
        <v>0</v>
      </c>
      <c r="L149" s="66" t="n">
        <f aca="false">F149*4.68/1000</f>
        <v>0</v>
      </c>
      <c r="M149" s="66" t="n">
        <f aca="false">F149*5.25/1000</f>
        <v>0</v>
      </c>
      <c r="N149" s="74"/>
      <c r="O149" s="75"/>
      <c r="P149" s="4"/>
      <c r="Q149" s="4"/>
    </row>
    <row r="150" customFormat="false" ht="14.25" hidden="false" customHeight="false" outlineLevel="0" collapsed="false">
      <c r="A150" s="69"/>
      <c r="B150" s="69"/>
      <c r="C150" s="76"/>
      <c r="D150" s="71"/>
      <c r="E150" s="72"/>
      <c r="F150" s="73"/>
      <c r="G150" s="64"/>
      <c r="H150" s="65" t="n">
        <f aca="false">IF(AND(F150*16.96/1000&lt;30,F150&lt;&gt;""),31.35,F150*16.96/1000)</f>
        <v>0</v>
      </c>
      <c r="I150" s="65" t="n">
        <f aca="false">(H150*9/100)+H150</f>
        <v>0</v>
      </c>
      <c r="J150" s="65" t="n">
        <f aca="false">E150*3.73/1000</f>
        <v>0</v>
      </c>
      <c r="K150" s="65" t="n">
        <f aca="false">E150*4.17/1000</f>
        <v>0</v>
      </c>
      <c r="L150" s="66" t="n">
        <f aca="false">F150*4.68/1000</f>
        <v>0</v>
      </c>
      <c r="M150" s="66" t="n">
        <f aca="false">F150*5.25/1000</f>
        <v>0</v>
      </c>
      <c r="N150" s="74"/>
      <c r="O150" s="75"/>
      <c r="P150" s="4"/>
      <c r="Q150" s="4"/>
    </row>
    <row r="151" customFormat="false" ht="14.25" hidden="false" customHeight="false" outlineLevel="0" collapsed="false">
      <c r="A151" s="69"/>
      <c r="B151" s="69"/>
      <c r="C151" s="76"/>
      <c r="D151" s="71"/>
      <c r="E151" s="72"/>
      <c r="F151" s="73"/>
      <c r="G151" s="64"/>
      <c r="H151" s="65" t="n">
        <f aca="false">IF(AND(F151*16.96/1000&lt;30,F151&lt;&gt;""),31.35,F151*16.96/1000)</f>
        <v>0</v>
      </c>
      <c r="I151" s="65" t="n">
        <f aca="false">(H151*9/100)+H151</f>
        <v>0</v>
      </c>
      <c r="J151" s="65" t="n">
        <f aca="false">E151*3.73/1000</f>
        <v>0</v>
      </c>
      <c r="K151" s="65" t="n">
        <f aca="false">E151*4.17/1000</f>
        <v>0</v>
      </c>
      <c r="L151" s="66" t="n">
        <f aca="false">F151*4.68/1000</f>
        <v>0</v>
      </c>
      <c r="M151" s="66" t="n">
        <f aca="false">F151*5.25/1000</f>
        <v>0</v>
      </c>
      <c r="N151" s="74"/>
      <c r="O151" s="75"/>
      <c r="P151" s="4"/>
      <c r="Q151" s="4"/>
    </row>
    <row r="152" customFormat="false" ht="14.25" hidden="false" customHeight="false" outlineLevel="0" collapsed="false">
      <c r="A152" s="69"/>
      <c r="B152" s="69"/>
      <c r="C152" s="76"/>
      <c r="D152" s="71"/>
      <c r="E152" s="72"/>
      <c r="F152" s="73"/>
      <c r="G152" s="64"/>
      <c r="H152" s="65" t="n">
        <f aca="false">IF(AND(F152*16.96/1000&lt;30,F152&lt;&gt;""),31.35,F152*16.96/1000)</f>
        <v>0</v>
      </c>
      <c r="I152" s="65" t="n">
        <f aca="false">(H152*9/100)+H152</f>
        <v>0</v>
      </c>
      <c r="J152" s="65" t="n">
        <f aca="false">E152*3.73/1000</f>
        <v>0</v>
      </c>
      <c r="K152" s="65" t="n">
        <f aca="false">E152*4.17/1000</f>
        <v>0</v>
      </c>
      <c r="L152" s="66" t="n">
        <f aca="false">F152*4.68/1000</f>
        <v>0</v>
      </c>
      <c r="M152" s="66" t="n">
        <f aca="false">F152*5.25/1000</f>
        <v>0</v>
      </c>
      <c r="N152" s="74"/>
      <c r="O152" s="75"/>
      <c r="P152" s="4"/>
      <c r="Q152" s="4"/>
    </row>
    <row r="153" customFormat="false" ht="14.25" hidden="false" customHeight="false" outlineLevel="0" collapsed="false">
      <c r="A153" s="69"/>
      <c r="B153" s="69"/>
      <c r="C153" s="76"/>
      <c r="D153" s="71"/>
      <c r="E153" s="72"/>
      <c r="F153" s="73"/>
      <c r="G153" s="64"/>
      <c r="H153" s="65" t="n">
        <f aca="false">IF(AND(F153*16.96/1000&lt;30,F153&lt;&gt;""),31.35,F153*16.96/1000)</f>
        <v>0</v>
      </c>
      <c r="I153" s="65" t="n">
        <f aca="false">(H153*9/100)+H153</f>
        <v>0</v>
      </c>
      <c r="J153" s="65" t="n">
        <f aca="false">E153*3.73/1000</f>
        <v>0</v>
      </c>
      <c r="K153" s="65" t="n">
        <f aca="false">E153*4.17/1000</f>
        <v>0</v>
      </c>
      <c r="L153" s="66" t="n">
        <f aca="false">F153*4.68/1000</f>
        <v>0</v>
      </c>
      <c r="M153" s="66" t="n">
        <f aca="false">F153*5.25/1000</f>
        <v>0</v>
      </c>
      <c r="N153" s="74"/>
      <c r="O153" s="75"/>
      <c r="P153" s="4"/>
      <c r="Q153" s="4"/>
    </row>
    <row r="154" customFormat="false" ht="14.25" hidden="false" customHeight="false" outlineLevel="0" collapsed="false">
      <c r="A154" s="69"/>
      <c r="B154" s="69"/>
      <c r="C154" s="76"/>
      <c r="D154" s="71"/>
      <c r="E154" s="72"/>
      <c r="F154" s="73"/>
      <c r="G154" s="64"/>
      <c r="H154" s="65" t="n">
        <f aca="false">IF(AND(F154*16.96/1000&lt;30,F154&lt;&gt;""),31.35,F154*16.96/1000)</f>
        <v>0</v>
      </c>
      <c r="I154" s="65" t="n">
        <f aca="false">(H154*9/100)+H154</f>
        <v>0</v>
      </c>
      <c r="J154" s="65" t="n">
        <f aca="false">E154*3.73/1000</f>
        <v>0</v>
      </c>
      <c r="K154" s="65" t="n">
        <f aca="false">E154*4.17/1000</f>
        <v>0</v>
      </c>
      <c r="L154" s="66" t="n">
        <f aca="false">F154*4.68/1000</f>
        <v>0</v>
      </c>
      <c r="M154" s="66" t="n">
        <f aca="false">F154*5.25/1000</f>
        <v>0</v>
      </c>
      <c r="N154" s="74"/>
      <c r="O154" s="75"/>
      <c r="P154" s="4"/>
      <c r="Q154" s="4"/>
    </row>
    <row r="155" customFormat="false" ht="14.25" hidden="false" customHeight="false" outlineLevel="0" collapsed="false">
      <c r="A155" s="69"/>
      <c r="B155" s="69"/>
      <c r="C155" s="76"/>
      <c r="D155" s="71"/>
      <c r="E155" s="72"/>
      <c r="F155" s="73"/>
      <c r="G155" s="64"/>
      <c r="H155" s="65" t="n">
        <f aca="false">IF(AND(F155*16.96/1000&lt;30,F155&lt;&gt;""),31.35,F155*16.96/1000)</f>
        <v>0</v>
      </c>
      <c r="I155" s="65" t="n">
        <f aca="false">(H155*9/100)+H155</f>
        <v>0</v>
      </c>
      <c r="J155" s="65" t="n">
        <f aca="false">E155*3.73/1000</f>
        <v>0</v>
      </c>
      <c r="K155" s="65" t="n">
        <f aca="false">E155*4.17/1000</f>
        <v>0</v>
      </c>
      <c r="L155" s="66" t="n">
        <f aca="false">F155*4.68/1000</f>
        <v>0</v>
      </c>
      <c r="M155" s="66" t="n">
        <f aca="false">F155*5.25/1000</f>
        <v>0</v>
      </c>
      <c r="N155" s="74"/>
      <c r="O155" s="75"/>
      <c r="P155" s="4"/>
      <c r="Q155" s="4"/>
    </row>
    <row r="156" customFormat="false" ht="14.25" hidden="false" customHeight="false" outlineLevel="0" collapsed="false">
      <c r="A156" s="77"/>
      <c r="B156" s="77"/>
      <c r="C156" s="78"/>
      <c r="D156" s="79"/>
      <c r="E156" s="80"/>
      <c r="F156" s="81"/>
      <c r="G156" s="64"/>
      <c r="H156" s="65" t="n">
        <f aca="false">IF(AND(F156*16.96/1000&lt;30,F156&lt;&gt;""),31.35,F156*16.96/1000)</f>
        <v>0</v>
      </c>
      <c r="I156" s="65" t="n">
        <f aca="false">(H156*9/100)+H156</f>
        <v>0</v>
      </c>
      <c r="J156" s="65" t="n">
        <f aca="false">E156*3.73/1000</f>
        <v>0</v>
      </c>
      <c r="K156" s="65" t="n">
        <f aca="false">E156*4.17/1000</f>
        <v>0</v>
      </c>
      <c r="L156" s="66" t="n">
        <f aca="false">F156*4.68/1000</f>
        <v>0</v>
      </c>
      <c r="M156" s="66" t="n">
        <f aca="false">F156*5.25/1000</f>
        <v>0</v>
      </c>
      <c r="N156" s="82"/>
      <c r="O156" s="83"/>
      <c r="P156" s="4"/>
      <c r="Q156" s="4"/>
    </row>
  </sheetData>
  <sheetProtection algorithmName="SHA-512" hashValue="JvV6Ow9YPBD946MiKptFhYzO4evuIrOeQ3vpS2P6jW1TunIQcDuL+8Bdbm6qWBVAWxqfWs3RSx1gO96JcKQaxQ==" saltValue="aw3o3asLQKl1DKaBsdVwNw==" spinCount="100000" sheet="true" objects="true" scenarios="true"/>
  <mergeCells count="24">
    <mergeCell ref="C2:L3"/>
    <mergeCell ref="C5:D6"/>
    <mergeCell ref="E5:F5"/>
    <mergeCell ref="G5:H6"/>
    <mergeCell ref="L5:M5"/>
    <mergeCell ref="E6:F6"/>
    <mergeCell ref="L6:M6"/>
    <mergeCell ref="L7:M7"/>
    <mergeCell ref="L8:M8"/>
    <mergeCell ref="L9:M9"/>
    <mergeCell ref="L10:M10"/>
    <mergeCell ref="A11:A13"/>
    <mergeCell ref="B11:B13"/>
    <mergeCell ref="C11:C13"/>
    <mergeCell ref="D11:D13"/>
    <mergeCell ref="E11:E13"/>
    <mergeCell ref="F11:F13"/>
    <mergeCell ref="G11:G13"/>
    <mergeCell ref="H11:I12"/>
    <mergeCell ref="J11:K12"/>
    <mergeCell ref="L11:M12"/>
    <mergeCell ref="N11:N13"/>
    <mergeCell ref="O11:O13"/>
    <mergeCell ref="A14:F14"/>
  </mergeCells>
  <conditionalFormatting sqref="H14:I14">
    <cfRule type="cellIs" priority="2" operator="equal" aboveAverage="0" equalAverage="0" bottom="0" percent="0" rank="0" text="" dxfId="0">
      <formula>0</formula>
    </cfRule>
  </conditionalFormatting>
  <conditionalFormatting sqref="E6:F6 G6:G7 G9">
    <cfRule type="expression" priority="3" aboveAverage="0" equalAverage="0" bottom="0" percent="0" rank="0" text="" dxfId="1">
      <formula>$E$15&lt;120000</formula>
    </cfRule>
    <cfRule type="expression" priority="4" aboveAverage="0" equalAverage="0" bottom="0" percent="0" rank="0" text="" dxfId="2">
      <formula>$E$15&gt;249999</formula>
    </cfRule>
  </conditionalFormatting>
  <dataValidations count="3">
    <dataValidation allowBlank="true" errorStyle="stop" operator="between" showDropDown="false" showErrorMessage="true" showInputMessage="true" sqref="E6:F6" type="list">
      <formula1>"Oui,Non"</formula1>
      <formula2>0</formula2>
    </dataValidation>
    <dataValidation allowBlank="true" errorStyle="stop" operator="between" showDropDown="false" showErrorMessage="false" showInputMessage="true" sqref="E16:E156" type="list">
      <formula1>"16500,50000,120000"</formula1>
      <formula2>0</formula2>
    </dataValidation>
    <dataValidation allowBlank="true" errorStyle="stop" operator="between" showDropDown="false" showErrorMessage="true" showInputMessage="true" sqref="G14" type="list">
      <formula1>"Oui,Non"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a84e902-a0b1-42cb-a7b6-06c0861952f3">
      <UserInfo>
        <DisplayName>SAVINEAU-BAIGET Marie-Jeanne</DisplayName>
        <AccountId>69</AccountId>
        <AccountType/>
      </UserInfo>
      <UserInfo>
        <DisplayName>VINCENDEAU-LABRECHE Helene</DisplayName>
        <AccountId>28</AccountId>
        <AccountType/>
      </UserInfo>
      <UserInfo>
        <DisplayName>MASSOL Benoit</DisplayName>
        <AccountId>59</AccountId>
        <AccountType/>
      </UserInfo>
      <UserInfo>
        <DisplayName>AUGIRON Myriam</DisplayName>
        <AccountId>1241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F5BF259D26B4C9FDFCBE6A97E9649" ma:contentTypeVersion="9" ma:contentTypeDescription="Crée un document." ma:contentTypeScope="" ma:versionID="5640a60ba1bb56f28a92501048b466ae">
  <xsd:schema xmlns:xsd="http://www.w3.org/2001/XMLSchema" xmlns:xs="http://www.w3.org/2001/XMLSchema" xmlns:p="http://schemas.microsoft.com/office/2006/metadata/properties" xmlns:ns2="d03c63bf-13c7-4622-abcd-3fd0b895d835" xmlns:ns3="9a84e902-a0b1-42cb-a7b6-06c0861952f3" targetNamespace="http://schemas.microsoft.com/office/2006/metadata/properties" ma:root="true" ma:fieldsID="863b0820b661c00abdbec5e4dae936ad" ns2:_="" ns3:_="">
    <xsd:import namespace="d03c63bf-13c7-4622-abcd-3fd0b895d835"/>
    <xsd:import namespace="9a84e902-a0b1-42cb-a7b6-06c0861952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c63bf-13c7-4622-abcd-3fd0b895d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4e902-a0b1-42cb-a7b6-06c0861952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4ECED-1F81-46B3-874A-FF38EFD2E3FB}">
  <ds:schemaRefs>
    <ds:schemaRef ds:uri="http://schemas.microsoft.com/office/2006/metadata/properties"/>
    <ds:schemaRef ds:uri="http://schemas.microsoft.com/office/infopath/2007/PartnerControls"/>
    <ds:schemaRef ds:uri="9a84e902-a0b1-42cb-a7b6-06c0861952f3"/>
    <ds:schemaRef ds:uri="9e30f836-dc2d-438f-ad97-6c27899b7519"/>
    <ds:schemaRef ds:uri="c957ffa1-23de-43f4-820f-8299c7708052"/>
  </ds:schemaRefs>
</ds:datastoreItem>
</file>

<file path=customXml/itemProps2.xml><?xml version="1.0" encoding="utf-8"?>
<ds:datastoreItem xmlns:ds="http://schemas.openxmlformats.org/officeDocument/2006/customXml" ds:itemID="{3A448F53-0E97-4715-8106-741EC0A16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3235E4-555D-4238-A942-DD7560A8E5D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LibreOffice/7.5.9.2$Linux_X86_64 LibreOffice_project/50$Build-2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GROLLEAU Gaylor</dc:creator>
  <dc:description/>
  <dc:language>fr-FR</dc:language>
  <cp:lastModifiedBy>AUGIRON Myriam</cp:lastModifiedBy>
  <dcterms:modified xsi:type="dcterms:W3CDTF">2023-12-18T13:09:18Z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0x010100D92F5BF259D26B4C9FDFCBE6A97E9649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MediaServiceImageTags">
    <vt:lpwstr/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